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60" windowWidth="17955" windowHeight="11535" activeTab="2"/>
  </bookViews>
  <sheets>
    <sheet name="32(S)" sheetId="1" r:id="rId1"/>
    <sheet name="16(D)" sheetId="2" r:id="rId2"/>
    <sheet name="16(S)" sheetId="3" r:id="rId3"/>
  </sheets>
  <externalReferences>
    <externalReference r:id="rId6"/>
    <externalReference r:id="rId7"/>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Nazwisko_Q" localSheetId="2">#REF!</definedName>
    <definedName name="Nazwisko_Q">#REF!</definedName>
    <definedName name="_xlnm.Print_Area" localSheetId="1">'16(D)'!$A$1:$O$81</definedName>
    <definedName name="_xlnm.Print_Area" localSheetId="2">'16(S)'!$A$1:$P$67</definedName>
    <definedName name="_xlnm.Print_Area" localSheetId="0">'32(S)'!$A$1:$P$81</definedName>
  </definedNames>
  <calcPr fullCalcOnLoad="1"/>
</workbook>
</file>

<file path=xl/comments1.xml><?xml version="1.0" encoding="utf-8"?>
<comments xmlns="http://schemas.openxmlformats.org/spreadsheetml/2006/main">
  <authors>
    <author>Piotrek</author>
  </authors>
  <commentList>
    <comment ref="H9" authorId="0">
      <text>
        <r>
          <rPr>
            <b/>
            <sz val="8"/>
            <rFont val="Tahoma"/>
            <family val="2"/>
          </rPr>
          <t>Piotrek:</t>
        </r>
        <r>
          <rPr>
            <sz val="8"/>
            <rFont val="Tahoma"/>
            <family val="2"/>
          </rPr>
          <t xml:space="preserve">
a-przepisuje górne nazwisko
as- przepisuje górne pogrubione
b-przepisuje dolne nazwisko
bs-przepisuje dolne pogrubione</t>
        </r>
      </text>
    </comment>
    <comment ref="N39" authorId="0">
      <text>
        <r>
          <rPr>
            <b/>
            <sz val="8"/>
            <rFont val="Tahoma"/>
            <family val="2"/>
          </rPr>
          <t>Piotrek:</t>
        </r>
        <r>
          <rPr>
            <sz val="8"/>
            <rFont val="Tahoma"/>
            <family val="2"/>
          </rPr>
          <t xml:space="preserve">
a-przepisuje górne nazwisko
as- przepisuje górne pogrubione
b-przepisuje dolne nazwisko
bs-przepisuje dolne pogrubione</t>
        </r>
      </text>
    </comment>
  </commentList>
</comments>
</file>

<file path=xl/comments2.xml><?xml version="1.0" encoding="utf-8"?>
<comments xmlns="http://schemas.openxmlformats.org/spreadsheetml/2006/main">
  <authors>
    <author>Piotrek</author>
  </authors>
  <commentList>
    <comment ref="H11" authorId="0">
      <text>
        <r>
          <rPr>
            <b/>
            <sz val="8"/>
            <rFont val="Tahoma"/>
            <family val="2"/>
          </rPr>
          <t xml:space="preserve">Piotrek:
</t>
        </r>
        <r>
          <rPr>
            <sz val="8"/>
            <rFont val="Tahoma"/>
            <family val="2"/>
          </rPr>
          <t>a-przepisuje górne nazwisko
as- przepisuje górne pogrubione
b-przepisuje dolne nazwisko
bs-przepisuje dolne pogrubione</t>
        </r>
      </text>
    </comment>
    <comment ref="L39" authorId="0">
      <text>
        <r>
          <rPr>
            <b/>
            <sz val="8"/>
            <rFont val="Tahoma"/>
            <family val="2"/>
          </rPr>
          <t>Piotrek:</t>
        </r>
        <r>
          <rPr>
            <sz val="8"/>
            <rFont val="Tahoma"/>
            <family val="2"/>
          </rPr>
          <t xml:space="preserve">
a-przepisuje górne nazwisko
as- przepisuje górne pogrubione
b-przepisuje dolne nazwisko
bs-przepisuje dolne pogrubione</t>
        </r>
      </text>
    </comment>
  </commentList>
</comments>
</file>

<file path=xl/comments3.xml><?xml version="1.0" encoding="utf-8"?>
<comments xmlns="http://schemas.openxmlformats.org/spreadsheetml/2006/main">
  <authors>
    <author>Piotrek</author>
  </authors>
  <commentList>
    <comment ref="H9" authorId="0">
      <text>
        <r>
          <rPr>
            <b/>
            <sz val="8"/>
            <rFont val="Tahoma"/>
            <family val="2"/>
          </rPr>
          <t>Piotrek:</t>
        </r>
        <r>
          <rPr>
            <sz val="8"/>
            <rFont val="Tahoma"/>
            <family val="2"/>
          </rPr>
          <t xml:space="preserve">
a-przepisuje górne nazwisko
as- przepisuje górne pogrubione
b-przepisuje dolne nazwisko
bs-przepisuje dolne pogrubione</t>
        </r>
      </text>
    </comment>
  </commentList>
</comments>
</file>

<file path=xl/sharedStrings.xml><?xml version="1.0" encoding="utf-8"?>
<sst xmlns="http://schemas.openxmlformats.org/spreadsheetml/2006/main" count="354" uniqueCount="171">
  <si>
    <t>Sędzia Naczelny:</t>
  </si>
  <si>
    <t>Kategoria:</t>
  </si>
  <si>
    <t>TURNIEJ GŁÓWNY</t>
  </si>
  <si>
    <t>Miasto:</t>
  </si>
  <si>
    <t>GRA POJEDYNCZA</t>
  </si>
  <si>
    <t>Data:</t>
  </si>
  <si>
    <t>S</t>
  </si>
  <si>
    <t>Rank</t>
  </si>
  <si>
    <t>#</t>
  </si>
  <si>
    <t>Nazwisko i imię</t>
  </si>
  <si>
    <t>Klub</t>
  </si>
  <si>
    <t>II Runda</t>
  </si>
  <si>
    <t>Ćwierćfinały</t>
  </si>
  <si>
    <t>Półfinały</t>
  </si>
  <si>
    <t>Finał</t>
  </si>
  <si>
    <t>LEWANDOWSKI, Mikołaj</t>
  </si>
  <si>
    <t>Tennis Life Brwinów</t>
  </si>
  <si>
    <t>as</t>
  </si>
  <si>
    <t>LEWANDOWSKI</t>
  </si>
  <si>
    <t>BĄKOWSKI, Jakub</t>
  </si>
  <si>
    <t>Nst mazowieckie</t>
  </si>
  <si>
    <t xml:space="preserve"> 6/1 6/1</t>
  </si>
  <si>
    <t>PASTUSZAK, Franciszek</t>
  </si>
  <si>
    <t>MTC</t>
  </si>
  <si>
    <t xml:space="preserve"> 6/1 6/2</t>
  </si>
  <si>
    <t>b</t>
  </si>
  <si>
    <t>ZAJĄCZKOWSKI</t>
  </si>
  <si>
    <t>ZAJĄCZKOWSKI, Jan</t>
  </si>
  <si>
    <t xml:space="preserve"> 6/2 6/2</t>
  </si>
  <si>
    <t>BOBIŃSKI, Jakub</t>
  </si>
  <si>
    <t>KS Warszawianka</t>
  </si>
  <si>
    <t xml:space="preserve"> 6/3 6/3</t>
  </si>
  <si>
    <t>BOBIŃSKI</t>
  </si>
  <si>
    <t>nsk</t>
  </si>
  <si>
    <t>NGUYEN, Kamil</t>
  </si>
  <si>
    <t>KT Legia</t>
  </si>
  <si>
    <t xml:space="preserve"> 6/0 6/0</t>
  </si>
  <si>
    <t>a</t>
  </si>
  <si>
    <t>BOJARSKI, Alan</t>
  </si>
  <si>
    <t>KS Górnik Bytom</t>
  </si>
  <si>
    <t xml:space="preserve"> 6/2 1/6 11/9</t>
  </si>
  <si>
    <t>bs</t>
  </si>
  <si>
    <t>GUZEK</t>
  </si>
  <si>
    <t>GUZEK, Jan</t>
  </si>
  <si>
    <t>UKS Sportteam</t>
  </si>
  <si>
    <t xml:space="preserve"> 6/3 6/0</t>
  </si>
  <si>
    <t>MIKULSKI, Szymon</t>
  </si>
  <si>
    <t>MIKULSKI</t>
  </si>
  <si>
    <t>MARCINKJAN, Leon</t>
  </si>
  <si>
    <t>UKS Team Mrągowo</t>
  </si>
  <si>
    <t xml:space="preserve"> 6/3 6/1</t>
  </si>
  <si>
    <t>LENARCZYK, Jakub</t>
  </si>
  <si>
    <t>ST TieBreak</t>
  </si>
  <si>
    <t xml:space="preserve"> 7/5 6/1</t>
  </si>
  <si>
    <t>KULIG</t>
  </si>
  <si>
    <t>KULIG, Aleksander</t>
  </si>
  <si>
    <t xml:space="preserve"> 6/3 6/4</t>
  </si>
  <si>
    <t>SADOMSKI, Marcin</t>
  </si>
  <si>
    <t>UKT Radość 90</t>
  </si>
  <si>
    <t xml:space="preserve"> 2/6 6/4 11/9</t>
  </si>
  <si>
    <t>SADOMSKI</t>
  </si>
  <si>
    <t>WELMAN, Michał</t>
  </si>
  <si>
    <t>UKT Koziołek Lublin</t>
  </si>
  <si>
    <t>KARCZMARCZYK</t>
  </si>
  <si>
    <t>ORZOŁEK , Wiktor</t>
  </si>
  <si>
    <t>KARCZMARCZYK, Paweł</t>
  </si>
  <si>
    <t>Zwycięzca:</t>
  </si>
  <si>
    <t>WOŹNIAK, Michał</t>
  </si>
  <si>
    <t xml:space="preserve"> 7/5 6/3</t>
  </si>
  <si>
    <t>WOŹNIAK</t>
  </si>
  <si>
    <t>FILOCHOWSKI, Stanisław</t>
  </si>
  <si>
    <t>MKS A.M. Tenis</t>
  </si>
  <si>
    <t xml:space="preserve"> 6/4 6/0</t>
  </si>
  <si>
    <t>SMOLINSKI, Mateusz</t>
  </si>
  <si>
    <t xml:space="preserve"> 6/0 6/1</t>
  </si>
  <si>
    <t>SMOLINSKI</t>
  </si>
  <si>
    <t>KACZMARCZYK, Kuba</t>
  </si>
  <si>
    <t xml:space="preserve"> v/o</t>
  </si>
  <si>
    <t>PŁUSA, Jakub</t>
  </si>
  <si>
    <t xml:space="preserve"> 6/3 6/2</t>
  </si>
  <si>
    <t>PŁUSA</t>
  </si>
  <si>
    <t>SZYMULA-ZAWADZKI, Wiktor</t>
  </si>
  <si>
    <t>SZCZĘSNY</t>
  </si>
  <si>
    <t>CICHACKI, Bartosz</t>
  </si>
  <si>
    <t>SZCZĘSNY, Wojciech</t>
  </si>
  <si>
    <t>WTS DeSki</t>
  </si>
  <si>
    <t xml:space="preserve"> 6/0 6/2</t>
  </si>
  <si>
    <t>WC</t>
  </si>
  <si>
    <t>PASZKOWSKI, Mikołaj</t>
  </si>
  <si>
    <t xml:space="preserve"> 6/2 6/1</t>
  </si>
  <si>
    <t>PASZKOWSKI</t>
  </si>
  <si>
    <t>SZABATIN, Maksymilian</t>
  </si>
  <si>
    <t xml:space="preserve"> 6/4 6/1</t>
  </si>
  <si>
    <t>FIGIEL</t>
  </si>
  <si>
    <t>HUDYKA, Jakub</t>
  </si>
  <si>
    <t>Matchpoint Komorów</t>
  </si>
  <si>
    <t xml:space="preserve"> 6/3 7/5</t>
  </si>
  <si>
    <t>FIGIEL, Wiktor</t>
  </si>
  <si>
    <t>Nst wielkopolskie</t>
  </si>
  <si>
    <t>FRANKOWSKI, Tomasz</t>
  </si>
  <si>
    <t xml:space="preserve"> 6/2 6/4</t>
  </si>
  <si>
    <t>FRANKOWSKI</t>
  </si>
  <si>
    <t>SEIDEL, Michał</t>
  </si>
  <si>
    <t>HEROK, Juliusz</t>
  </si>
  <si>
    <t xml:space="preserve"> 1/0 ret.</t>
  </si>
  <si>
    <t>KALISZEWSKI</t>
  </si>
  <si>
    <t>KALISZEWSKI, Paweł</t>
  </si>
  <si>
    <t>Data i godzina losowania:</t>
  </si>
  <si>
    <t>Lucky losers</t>
  </si>
  <si>
    <t>Zamiast</t>
  </si>
  <si>
    <t>Rozstawieni gracze</t>
  </si>
  <si>
    <t>Filochowski Stanisław</t>
  </si>
  <si>
    <t>Brodzki Jędrzej</t>
  </si>
  <si>
    <t>Szabatin Maks</t>
  </si>
  <si>
    <t>Pacinek Viktor</t>
  </si>
  <si>
    <t>Gracze obecni przy losowaniu:</t>
  </si>
  <si>
    <t>Podpis sędziego naczelnego:</t>
  </si>
  <si>
    <t>GRA PODWÓJNA</t>
  </si>
  <si>
    <t>Lewandowski Mikołaj</t>
  </si>
  <si>
    <t>Tennis Life</t>
  </si>
  <si>
    <t>Woźniak Michał</t>
  </si>
  <si>
    <t>Lewandowski</t>
  </si>
  <si>
    <t>Woźniak</t>
  </si>
  <si>
    <t>BYE</t>
  </si>
  <si>
    <t xml:space="preserve"> 6/1 6/3</t>
  </si>
  <si>
    <t xml:space="preserve">Hudyka </t>
  </si>
  <si>
    <t>Seidel</t>
  </si>
  <si>
    <t>Hudyka Jakub</t>
  </si>
  <si>
    <t>Seidel Michał</t>
  </si>
  <si>
    <t>Bobiński</t>
  </si>
  <si>
    <t>Frankowski</t>
  </si>
  <si>
    <t>Bobiński Jakub</t>
  </si>
  <si>
    <t xml:space="preserve"> 6/4 4/6 10/7</t>
  </si>
  <si>
    <t>Frankowski Tomasz</t>
  </si>
  <si>
    <t xml:space="preserve"> 6/1 6/0</t>
  </si>
  <si>
    <t>Filochowski</t>
  </si>
  <si>
    <t>Cichacki</t>
  </si>
  <si>
    <t>MKS AM Tenis</t>
  </si>
  <si>
    <t>Cichacki Bartosz</t>
  </si>
  <si>
    <t>Zwycięzcy:</t>
  </si>
  <si>
    <t>Szczęsny Wojciech</t>
  </si>
  <si>
    <t>Figiel Wiktor</t>
  </si>
  <si>
    <t>Szczęsny</t>
  </si>
  <si>
    <t>Figiel</t>
  </si>
  <si>
    <t>Bąkowski Jakub</t>
  </si>
  <si>
    <t>Herok Juliusz</t>
  </si>
  <si>
    <t>Sadomski</t>
  </si>
  <si>
    <t>Karczmarczyk</t>
  </si>
  <si>
    <t>Sadomski Marcin</t>
  </si>
  <si>
    <t>Karczmarczyk Paweł</t>
  </si>
  <si>
    <t>Guzek</t>
  </si>
  <si>
    <t>Mikulski</t>
  </si>
  <si>
    <t>Płusa Jakub</t>
  </si>
  <si>
    <t xml:space="preserve"> 6/3 2/6 10/8</t>
  </si>
  <si>
    <t>Smoliński Mateusz</t>
  </si>
  <si>
    <t>Zajączkowski</t>
  </si>
  <si>
    <t>Pastuszak</t>
  </si>
  <si>
    <t>Zajączkowski Jan</t>
  </si>
  <si>
    <t xml:space="preserve"> 6/2 6/3</t>
  </si>
  <si>
    <t>Pastuszak Franciszek</t>
  </si>
  <si>
    <t xml:space="preserve"> 4/6 6/1 10/6</t>
  </si>
  <si>
    <t>Guzek Jan</t>
  </si>
  <si>
    <t>Mikulski Szymon</t>
  </si>
  <si>
    <t>Oczekujący</t>
  </si>
  <si>
    <t>Rozstawione pary</t>
  </si>
  <si>
    <t>Data/godzina</t>
  </si>
  <si>
    <t>Zwycięzca</t>
  </si>
  <si>
    <t xml:space="preserve"> 6/3 4/6 10/6</t>
  </si>
  <si>
    <t xml:space="preserve"> 6/4 6/3</t>
  </si>
  <si>
    <t xml:space="preserve"> 6/0 7/5</t>
  </si>
  <si>
    <t>`</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</si>
</sst>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63">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name val="Tahoma"/>
      <family val="2"/>
    </font>
    <font>
      <b/>
      <sz val="8"/>
      <name val="Tahoma"/>
      <family val="2"/>
    </font>
    <font>
      <sz val="10"/>
      <name val="Tahoma"/>
      <family val="2"/>
    </font>
    <font>
      <b/>
      <sz val="10"/>
      <name val="Tahoma"/>
      <family val="2"/>
    </font>
    <font>
      <b/>
      <u val="single"/>
      <sz val="10"/>
      <name val="Tahoma"/>
      <family val="2"/>
    </font>
    <font>
      <sz val="8"/>
      <color indexed="9"/>
      <name val="Arial"/>
      <family val="2"/>
    </font>
    <font>
      <b/>
      <sz val="7"/>
      <name val="Arial"/>
      <family val="2"/>
    </font>
    <font>
      <b/>
      <sz val="10"/>
      <name val="Arial"/>
      <family val="2"/>
    </font>
    <font>
      <sz val="8"/>
      <name val="Tahoma"/>
      <family val="2"/>
    </font>
    <font>
      <sz val="7"/>
      <name val="Arial"/>
      <family val="2"/>
    </font>
    <font>
      <sz val="8"/>
      <color indexed="8"/>
      <name val="Tahoma"/>
      <family val="2"/>
    </font>
    <font>
      <sz val="6"/>
      <name val="Arial"/>
      <family val="2"/>
    </font>
    <font>
      <sz val="8"/>
      <color indexed="9"/>
      <name val="Tahoma"/>
      <family val="2"/>
    </font>
    <font>
      <sz val="6"/>
      <color indexed="9"/>
      <name val="Arial"/>
      <family val="2"/>
    </font>
    <font>
      <sz val="10"/>
      <color indexed="9"/>
      <name val="Arial"/>
      <family val="2"/>
    </font>
    <font>
      <b/>
      <sz val="8"/>
      <color indexed="9"/>
      <name val="Arial"/>
      <family val="2"/>
    </font>
    <font>
      <i/>
      <sz val="8"/>
      <name val="Arial"/>
      <family val="2"/>
    </font>
    <font>
      <vertAlign val="superscript"/>
      <sz val="10"/>
      <color indexed="9"/>
      <name val="Arial"/>
      <family val="2"/>
    </font>
    <font>
      <sz val="7"/>
      <name val="Tahoma"/>
      <family val="2"/>
    </font>
    <font>
      <b/>
      <sz val="8"/>
      <color indexed="8"/>
      <name val="Tahoma"/>
      <family val="2"/>
    </font>
    <font>
      <sz val="6"/>
      <color indexed="9"/>
      <name val="Tahoma"/>
      <family val="2"/>
    </font>
    <font>
      <b/>
      <sz val="8.5"/>
      <color indexed="8"/>
      <name val="Tahoma"/>
      <family val="2"/>
    </font>
    <font>
      <b/>
      <sz val="8"/>
      <color indexed="9"/>
      <name val="Tahoma"/>
      <family val="2"/>
    </font>
    <font>
      <vertAlign val="superscript"/>
      <sz val="8"/>
      <color indexed="9"/>
      <name val="Tahoma"/>
      <family val="2"/>
    </font>
    <font>
      <sz val="8.5"/>
      <color indexed="8"/>
      <name val="Tahoma"/>
      <family val="2"/>
    </font>
    <font>
      <sz val="1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theme="1"/>
      <name val="Arial"/>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hair"/>
      <right style="hair"/>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style="hair"/>
      <top>
        <color indexed="63"/>
      </top>
      <bottom>
        <color indexed="63"/>
      </bottom>
    </border>
  </borders>
  <cellStyleXfs count="67">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8" borderId="0" applyNumberFormat="0" applyBorder="0" applyAlignment="0" applyProtection="0"/>
    <xf numFmtId="43" fontId="44" fillId="0" borderId="0" applyFont="0" applyFill="0" applyBorder="0" applyAlignment="0" applyProtection="0"/>
    <xf numFmtId="41" fontId="44" fillId="0" borderId="0" applyFont="0" applyFill="0" applyBorder="0" applyAlignment="0" applyProtection="0"/>
    <xf numFmtId="0" fontId="49" fillId="0" borderId="3" applyNumberFormat="0" applyFill="0" applyAlignment="0" applyProtection="0"/>
    <xf numFmtId="0" fontId="50" fillId="29" borderId="4" applyNumberFormat="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55"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7" borderId="1" applyNumberFormat="0" applyAlignment="0" applyProtection="0"/>
    <xf numFmtId="9" fontId="44" fillId="0" borderId="0" applyFont="0" applyFill="0" applyBorder="0" applyAlignment="0" applyProtection="0"/>
    <xf numFmtId="0" fontId="57" fillId="0" borderId="8"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44" fillId="31" borderId="9" applyNumberFormat="0" applyFont="0" applyAlignment="0" applyProtection="0"/>
    <xf numFmtId="44" fontId="44" fillId="0" borderId="0" applyFont="0" applyFill="0" applyBorder="0" applyAlignment="0" applyProtection="0"/>
    <xf numFmtId="42" fontId="44" fillId="0" borderId="0" applyFont="0" applyFill="0" applyBorder="0" applyAlignment="0" applyProtection="0"/>
    <xf numFmtId="0" fontId="61" fillId="32" borderId="0" applyNumberFormat="0" applyBorder="0" applyAlignment="0" applyProtection="0"/>
  </cellStyleXfs>
  <cellXfs count="123">
    <xf numFmtId="0" fontId="0" fillId="0" borderId="0" xfId="0" applyAlignment="1">
      <alignment/>
    </xf>
    <xf numFmtId="0" fontId="18" fillId="33" borderId="0" xfId="0" applyFont="1" applyFill="1" applyAlignment="1">
      <alignment/>
    </xf>
    <xf numFmtId="0" fontId="19" fillId="33" borderId="0" xfId="54" applyFont="1" applyFill="1" applyAlignment="1">
      <alignment horizontal="right"/>
      <protection/>
    </xf>
    <xf numFmtId="0" fontId="20" fillId="33" borderId="0" xfId="0" applyFont="1" applyFill="1" applyAlignment="1">
      <alignment/>
    </xf>
    <xf numFmtId="0" fontId="18" fillId="0" borderId="0" xfId="0" applyFont="1" applyAlignment="1">
      <alignment/>
    </xf>
    <xf numFmtId="0" fontId="0" fillId="33" borderId="0" xfId="0" applyFill="1" applyAlignment="1">
      <alignment/>
    </xf>
    <xf numFmtId="0" fontId="21" fillId="33" borderId="0" xfId="0" applyFont="1" applyFill="1" applyAlignment="1">
      <alignment/>
    </xf>
    <xf numFmtId="0" fontId="22" fillId="33" borderId="0" xfId="0" applyFont="1" applyFill="1" applyAlignment="1">
      <alignment/>
    </xf>
    <xf numFmtId="0" fontId="23" fillId="34" borderId="0" xfId="0" applyFont="1" applyFill="1" applyAlignment="1">
      <alignment/>
    </xf>
    <xf numFmtId="0" fontId="23" fillId="34" borderId="0" xfId="0" applyFont="1" applyFill="1" applyAlignment="1">
      <alignment horizontal="center"/>
    </xf>
    <xf numFmtId="0" fontId="24" fillId="33" borderId="0" xfId="0" applyFont="1" applyFill="1" applyAlignment="1">
      <alignment/>
    </xf>
    <xf numFmtId="0" fontId="0" fillId="33" borderId="0" xfId="0" applyFont="1" applyFill="1" applyAlignment="1">
      <alignment/>
    </xf>
    <xf numFmtId="0" fontId="24" fillId="33" borderId="0" xfId="0" applyFont="1" applyFill="1" applyAlignment="1">
      <alignment horizontal="center"/>
    </xf>
    <xf numFmtId="0" fontId="19" fillId="33" borderId="0" xfId="0" applyFont="1" applyFill="1" applyAlignment="1">
      <alignment horizontal="center"/>
    </xf>
    <xf numFmtId="0" fontId="19" fillId="33" borderId="10" xfId="0" applyFont="1" applyFill="1" applyBorder="1" applyAlignment="1">
      <alignment horizontal="center"/>
    </xf>
    <xf numFmtId="0" fontId="19" fillId="33" borderId="0" xfId="0" applyFont="1" applyFill="1" applyAlignment="1">
      <alignment/>
    </xf>
    <xf numFmtId="0" fontId="25" fillId="33" borderId="0" xfId="0" applyFont="1" applyFill="1" applyAlignment="1">
      <alignment/>
    </xf>
    <xf numFmtId="0" fontId="26" fillId="33" borderId="0" xfId="0" applyFont="1" applyFill="1" applyAlignment="1">
      <alignment/>
    </xf>
    <xf numFmtId="0" fontId="24" fillId="33" borderId="11" xfId="0" applyFont="1" applyFill="1" applyBorder="1" applyAlignment="1">
      <alignment horizontal="center"/>
    </xf>
    <xf numFmtId="0" fontId="0" fillId="33" borderId="11" xfId="0" applyFill="1" applyBorder="1" applyAlignment="1">
      <alignment horizontal="center"/>
    </xf>
    <xf numFmtId="0" fontId="26" fillId="33" borderId="11" xfId="0" applyFont="1" applyFill="1" applyBorder="1" applyAlignment="1">
      <alignment horizontal="center"/>
    </xf>
    <xf numFmtId="0" fontId="26" fillId="33" borderId="11" xfId="0" applyFont="1" applyFill="1" applyBorder="1" applyAlignment="1">
      <alignment/>
    </xf>
    <xf numFmtId="0" fontId="0" fillId="33" borderId="11" xfId="0" applyFill="1" applyBorder="1" applyAlignment="1">
      <alignment/>
    </xf>
    <xf numFmtId="0" fontId="27" fillId="33" borderId="11" xfId="0" applyFont="1" applyFill="1" applyBorder="1" applyAlignment="1">
      <alignment/>
    </xf>
    <xf numFmtId="0" fontId="23" fillId="33" borderId="12" xfId="0" applyFont="1" applyFill="1" applyBorder="1" applyAlignment="1">
      <alignment/>
    </xf>
    <xf numFmtId="0" fontId="28" fillId="0" borderId="13" xfId="0" applyNumberFormat="1" applyFont="1" applyFill="1" applyBorder="1" applyAlignment="1">
      <alignment vertical="center"/>
    </xf>
    <xf numFmtId="1" fontId="29" fillId="33" borderId="0" xfId="0" applyNumberFormat="1" applyFont="1" applyFill="1" applyAlignment="1">
      <alignment/>
    </xf>
    <xf numFmtId="1" fontId="29" fillId="33" borderId="0" xfId="0" applyNumberFormat="1" applyFont="1" applyFill="1" applyAlignment="1">
      <alignment horizontal="left"/>
    </xf>
    <xf numFmtId="0" fontId="24" fillId="33" borderId="13" xfId="0" applyFont="1" applyFill="1" applyBorder="1" applyAlignment="1">
      <alignment horizontal="center"/>
    </xf>
    <xf numFmtId="0" fontId="26" fillId="33" borderId="13" xfId="0" applyFont="1" applyFill="1" applyBorder="1" applyAlignment="1">
      <alignment horizontal="center"/>
    </xf>
    <xf numFmtId="0" fontId="30" fillId="33" borderId="10" xfId="0" applyFont="1" applyFill="1" applyBorder="1" applyAlignment="1">
      <alignment horizontal="center"/>
    </xf>
    <xf numFmtId="0" fontId="26" fillId="33" borderId="13" xfId="0" applyFont="1" applyFill="1" applyBorder="1" applyAlignment="1">
      <alignment/>
    </xf>
    <xf numFmtId="0" fontId="0" fillId="33" borderId="13" xfId="0" applyFill="1" applyBorder="1" applyAlignment="1">
      <alignment/>
    </xf>
    <xf numFmtId="0" fontId="27" fillId="33" borderId="13" xfId="0" applyFont="1" applyFill="1" applyBorder="1" applyAlignment="1">
      <alignment/>
    </xf>
    <xf numFmtId="0" fontId="23" fillId="33" borderId="14" xfId="0" applyFont="1" applyFill="1" applyBorder="1" applyAlignment="1">
      <alignment/>
    </xf>
    <xf numFmtId="1" fontId="31" fillId="33" borderId="12" xfId="0" applyNumberFormat="1" applyFont="1" applyFill="1" applyBorder="1" applyAlignment="1">
      <alignment/>
    </xf>
    <xf numFmtId="1" fontId="31" fillId="33" borderId="0" xfId="0" applyNumberFormat="1" applyFont="1" applyFill="1" applyAlignment="1">
      <alignment horizontal="left"/>
    </xf>
    <xf numFmtId="0" fontId="0" fillId="33" borderId="0" xfId="0" applyFill="1" applyAlignment="1">
      <alignment horizontal="center"/>
    </xf>
    <xf numFmtId="0" fontId="26" fillId="33" borderId="0" xfId="0" applyFont="1" applyFill="1" applyAlignment="1">
      <alignment horizontal="center"/>
    </xf>
    <xf numFmtId="0" fontId="27" fillId="33" borderId="0" xfId="0" applyFont="1" applyFill="1" applyAlignment="1">
      <alignment/>
    </xf>
    <xf numFmtId="0" fontId="23" fillId="33" borderId="0" xfId="0" applyFont="1" applyFill="1" applyAlignment="1">
      <alignment/>
    </xf>
    <xf numFmtId="0" fontId="0" fillId="33" borderId="0" xfId="0" applyFill="1" applyBorder="1" applyAlignment="1">
      <alignment/>
    </xf>
    <xf numFmtId="0" fontId="23" fillId="33" borderId="15" xfId="0" applyFont="1" applyFill="1" applyBorder="1" applyAlignment="1">
      <alignment/>
    </xf>
    <xf numFmtId="0" fontId="29" fillId="33" borderId="0" xfId="0" applyFont="1" applyFill="1" applyAlignment="1">
      <alignment/>
    </xf>
    <xf numFmtId="0" fontId="29" fillId="33" borderId="0" xfId="0" applyFont="1" applyFill="1" applyAlignment="1">
      <alignment horizontal="left"/>
    </xf>
    <xf numFmtId="1" fontId="29" fillId="33" borderId="14" xfId="0" applyNumberFormat="1" applyFont="1" applyFill="1" applyBorder="1" applyAlignment="1">
      <alignment/>
    </xf>
    <xf numFmtId="1" fontId="31" fillId="33" borderId="0" xfId="0" applyNumberFormat="1" applyFont="1" applyFill="1" applyAlignment="1">
      <alignment/>
    </xf>
    <xf numFmtId="0" fontId="0" fillId="33" borderId="15" xfId="0" applyFill="1" applyBorder="1" applyAlignment="1">
      <alignment/>
    </xf>
    <xf numFmtId="0" fontId="19" fillId="33" borderId="13" xfId="0" applyFont="1" applyFill="1" applyBorder="1" applyAlignment="1">
      <alignment horizontal="center"/>
    </xf>
    <xf numFmtId="0" fontId="19" fillId="33" borderId="13" xfId="0" applyFont="1" applyFill="1" applyBorder="1" applyAlignment="1">
      <alignment/>
    </xf>
    <xf numFmtId="0" fontId="25" fillId="33" borderId="13" xfId="0" applyFont="1" applyFill="1" applyBorder="1" applyAlignment="1">
      <alignment/>
    </xf>
    <xf numFmtId="0" fontId="24" fillId="33" borderId="13" xfId="0" applyFont="1" applyFill="1" applyBorder="1" applyAlignment="1">
      <alignment/>
    </xf>
    <xf numFmtId="0" fontId="32" fillId="33" borderId="0" xfId="0" applyFont="1" applyFill="1" applyBorder="1" applyAlignment="1">
      <alignment/>
    </xf>
    <xf numFmtId="0" fontId="0" fillId="33" borderId="14" xfId="0" applyFill="1" applyBorder="1" applyAlignment="1">
      <alignment/>
    </xf>
    <xf numFmtId="0" fontId="33" fillId="33" borderId="14" xfId="0" applyFont="1" applyFill="1" applyBorder="1" applyAlignment="1">
      <alignment/>
    </xf>
    <xf numFmtId="0" fontId="34" fillId="33" borderId="0" xfId="0" applyFont="1" applyFill="1" applyAlignment="1">
      <alignment/>
    </xf>
    <xf numFmtId="0" fontId="35" fillId="33" borderId="0" xfId="0" applyFont="1" applyFill="1" applyAlignment="1">
      <alignment/>
    </xf>
    <xf numFmtId="0" fontId="23" fillId="33" borderId="11" xfId="0" applyFont="1" applyFill="1" applyBorder="1" applyAlignment="1">
      <alignment/>
    </xf>
    <xf numFmtId="0" fontId="28" fillId="0" borderId="16" xfId="0" applyNumberFormat="1" applyFont="1" applyFill="1" applyBorder="1" applyAlignment="1">
      <alignment vertical="center"/>
    </xf>
    <xf numFmtId="0" fontId="28" fillId="0" borderId="0" xfId="0" applyNumberFormat="1" applyFont="1" applyFill="1" applyBorder="1" applyAlignment="1">
      <alignment vertical="center"/>
    </xf>
    <xf numFmtId="0" fontId="26" fillId="35" borderId="16" xfId="0" applyFont="1" applyFill="1" applyBorder="1" applyAlignment="1">
      <alignment vertical="center" textRotation="255"/>
    </xf>
    <xf numFmtId="0" fontId="26" fillId="35" borderId="11" xfId="0" applyFont="1" applyFill="1" applyBorder="1" applyAlignment="1">
      <alignment vertical="center"/>
    </xf>
    <xf numFmtId="0" fontId="26" fillId="35" borderId="11" xfId="0" applyFont="1" applyFill="1" applyBorder="1" applyAlignment="1">
      <alignment/>
    </xf>
    <xf numFmtId="0" fontId="26" fillId="35" borderId="11" xfId="0" applyFont="1" applyFill="1" applyBorder="1" applyAlignment="1">
      <alignment horizontal="center"/>
    </xf>
    <xf numFmtId="0" fontId="26" fillId="35" borderId="11" xfId="0" applyFont="1" applyFill="1" applyBorder="1" applyAlignment="1">
      <alignment horizontal="left"/>
    </xf>
    <xf numFmtId="0" fontId="26" fillId="35" borderId="11" xfId="0" applyFont="1" applyFill="1" applyBorder="1" applyAlignment="1">
      <alignment horizontal="center" vertical="center"/>
    </xf>
    <xf numFmtId="0" fontId="26" fillId="35" borderId="11" xfId="0" applyFont="1" applyFill="1" applyBorder="1" applyAlignment="1">
      <alignment horizontal="right" vertical="center"/>
    </xf>
    <xf numFmtId="0" fontId="26" fillId="35" borderId="12" xfId="0" applyFont="1" applyFill="1" applyBorder="1" applyAlignment="1">
      <alignment horizontal="right" indent="1"/>
    </xf>
    <xf numFmtId="0" fontId="26" fillId="35" borderId="17" xfId="0" applyFont="1" applyFill="1" applyBorder="1" applyAlignment="1">
      <alignment/>
    </xf>
    <xf numFmtId="0" fontId="26" fillId="35" borderId="0" xfId="0" applyFont="1" applyFill="1" applyBorder="1" applyAlignment="1">
      <alignment/>
    </xf>
    <xf numFmtId="20" fontId="20" fillId="33" borderId="0" xfId="0" applyNumberFormat="1" applyFont="1" applyFill="1" applyBorder="1" applyAlignment="1">
      <alignment horizontal="center" vertical="center"/>
    </xf>
    <xf numFmtId="0" fontId="20" fillId="33" borderId="0" xfId="0" applyFont="1" applyFill="1" applyBorder="1" applyAlignment="1">
      <alignment horizontal="center" vertical="center"/>
    </xf>
    <xf numFmtId="0" fontId="26" fillId="33" borderId="0" xfId="0" applyFont="1" applyFill="1" applyBorder="1" applyAlignment="1">
      <alignment/>
    </xf>
    <xf numFmtId="0" fontId="26" fillId="35" borderId="15" xfId="0" applyFont="1" applyFill="1" applyBorder="1" applyAlignment="1">
      <alignment horizontal="right" indent="1"/>
    </xf>
    <xf numFmtId="0" fontId="26" fillId="35" borderId="17" xfId="0" applyFont="1" applyFill="1" applyBorder="1" applyAlignment="1">
      <alignment horizontal="left"/>
    </xf>
    <xf numFmtId="0" fontId="26" fillId="33" borderId="0" xfId="0" applyFont="1" applyFill="1" applyBorder="1" applyAlignment="1">
      <alignment horizontal="center"/>
    </xf>
    <xf numFmtId="0" fontId="36" fillId="33" borderId="0" xfId="0" applyFont="1" applyFill="1" applyBorder="1" applyAlignment="1">
      <alignment horizontal="right"/>
    </xf>
    <xf numFmtId="0" fontId="0" fillId="35" borderId="18" xfId="0" applyFill="1" applyBorder="1" applyAlignment="1">
      <alignment/>
    </xf>
    <xf numFmtId="0" fontId="0" fillId="35" borderId="13" xfId="0" applyFill="1" applyBorder="1" applyAlignment="1">
      <alignment/>
    </xf>
    <xf numFmtId="0" fontId="0" fillId="35" borderId="14" xfId="0" applyFill="1" applyBorder="1" applyAlignment="1">
      <alignment/>
    </xf>
    <xf numFmtId="0" fontId="24" fillId="33" borderId="0" xfId="0" applyFont="1" applyFill="1" applyBorder="1" applyAlignment="1">
      <alignment horizontal="center"/>
    </xf>
    <xf numFmtId="0" fontId="19" fillId="33" borderId="0" xfId="0" applyFont="1" applyFill="1" applyBorder="1" applyAlignment="1">
      <alignment horizontal="center"/>
    </xf>
    <xf numFmtId="0" fontId="19" fillId="33" borderId="0" xfId="0" applyFont="1" applyFill="1" applyBorder="1" applyAlignment="1">
      <alignment/>
    </xf>
    <xf numFmtId="0" fontId="25" fillId="33" borderId="0" xfId="0" applyFont="1" applyFill="1" applyBorder="1" applyAlignment="1">
      <alignment/>
    </xf>
    <xf numFmtId="0" fontId="30" fillId="33" borderId="0" xfId="0" applyFont="1" applyFill="1" applyBorder="1" applyAlignment="1">
      <alignment/>
    </xf>
    <xf numFmtId="0" fontId="30" fillId="33" borderId="11" xfId="0" applyFont="1" applyFill="1" applyBorder="1" applyAlignment="1">
      <alignment horizontal="center"/>
    </xf>
    <xf numFmtId="0" fontId="30" fillId="33" borderId="12" xfId="0" applyFont="1" applyFill="1" applyBorder="1" applyAlignment="1">
      <alignment/>
    </xf>
    <xf numFmtId="0" fontId="37" fillId="33" borderId="0" xfId="0" applyFont="1" applyFill="1" applyAlignment="1">
      <alignment horizontal="left" vertical="center"/>
    </xf>
    <xf numFmtId="0" fontId="38" fillId="33" borderId="15" xfId="0" applyFont="1" applyFill="1" applyBorder="1" applyAlignment="1">
      <alignment/>
    </xf>
    <xf numFmtId="0" fontId="37" fillId="33" borderId="13" xfId="0" applyFont="1" applyFill="1" applyBorder="1" applyAlignment="1">
      <alignment horizontal="left" vertical="center"/>
    </xf>
    <xf numFmtId="0" fontId="0" fillId="33" borderId="0" xfId="0" applyFont="1" applyFill="1" applyAlignment="1">
      <alignment/>
    </xf>
    <xf numFmtId="0" fontId="30" fillId="33" borderId="0" xfId="0" applyFont="1" applyFill="1" applyBorder="1" applyAlignment="1">
      <alignment horizontal="center"/>
    </xf>
    <xf numFmtId="0" fontId="30" fillId="33" borderId="15" xfId="0" applyFont="1" applyFill="1" applyBorder="1" applyAlignment="1">
      <alignment/>
    </xf>
    <xf numFmtId="0" fontId="30" fillId="33" borderId="14" xfId="0" applyFont="1" applyFill="1" applyBorder="1" applyAlignment="1">
      <alignment/>
    </xf>
    <xf numFmtId="0" fontId="39" fillId="33" borderId="0" xfId="0" applyFont="1" applyFill="1" applyAlignment="1">
      <alignment horizontal="left" vertical="center"/>
    </xf>
    <xf numFmtId="0" fontId="39" fillId="33" borderId="13" xfId="0" applyFont="1" applyFill="1" applyBorder="1" applyAlignment="1">
      <alignment horizontal="left" vertical="center"/>
    </xf>
    <xf numFmtId="0" fontId="28" fillId="33" borderId="0" xfId="0" applyFont="1" applyFill="1" applyAlignment="1">
      <alignment horizontal="left" vertical="center"/>
    </xf>
    <xf numFmtId="0" fontId="28" fillId="33" borderId="13" xfId="0" applyFont="1" applyFill="1" applyBorder="1" applyAlignment="1">
      <alignment horizontal="left" vertical="center"/>
    </xf>
    <xf numFmtId="1" fontId="29" fillId="33" borderId="15" xfId="0" applyNumberFormat="1" applyFont="1" applyFill="1" applyBorder="1" applyAlignment="1">
      <alignment/>
    </xf>
    <xf numFmtId="1" fontId="31" fillId="33" borderId="11" xfId="0" applyNumberFormat="1" applyFont="1" applyFill="1" applyBorder="1" applyAlignment="1">
      <alignment/>
    </xf>
    <xf numFmtId="1" fontId="31" fillId="33" borderId="0" xfId="0" applyNumberFormat="1" applyFont="1" applyFill="1" applyBorder="1" applyAlignment="1">
      <alignment horizontal="left"/>
    </xf>
    <xf numFmtId="0" fontId="19" fillId="33" borderId="11" xfId="0" applyFont="1" applyFill="1" applyBorder="1" applyAlignment="1">
      <alignment horizontal="center"/>
    </xf>
    <xf numFmtId="0" fontId="19" fillId="33" borderId="11" xfId="0" applyFont="1" applyFill="1" applyBorder="1" applyAlignment="1">
      <alignment/>
    </xf>
    <xf numFmtId="0" fontId="26" fillId="33" borderId="15" xfId="0" applyFont="1" applyFill="1" applyBorder="1" applyAlignment="1">
      <alignment/>
    </xf>
    <xf numFmtId="0" fontId="28" fillId="33" borderId="0" xfId="0" applyNumberFormat="1" applyFont="1" applyFill="1" applyBorder="1" applyAlignment="1">
      <alignment vertical="center"/>
    </xf>
    <xf numFmtId="0" fontId="0" fillId="33" borderId="0" xfId="0" applyFont="1" applyFill="1" applyBorder="1" applyAlignment="1">
      <alignment/>
    </xf>
    <xf numFmtId="0" fontId="40" fillId="33" borderId="0" xfId="0" applyFont="1" applyFill="1" applyBorder="1" applyAlignment="1">
      <alignment horizontal="center"/>
    </xf>
    <xf numFmtId="0" fontId="40" fillId="33" borderId="0" xfId="0" applyFont="1" applyFill="1" applyBorder="1" applyAlignment="1">
      <alignment/>
    </xf>
    <xf numFmtId="0" fontId="34" fillId="33" borderId="0" xfId="0" applyFont="1" applyFill="1" applyBorder="1" applyAlignment="1">
      <alignment/>
    </xf>
    <xf numFmtId="0" fontId="41" fillId="33" borderId="14" xfId="0" applyFont="1" applyFill="1" applyBorder="1" applyAlignment="1">
      <alignment/>
    </xf>
    <xf numFmtId="0" fontId="42" fillId="33" borderId="0" xfId="0" applyFont="1" applyFill="1" applyAlignment="1">
      <alignment horizontal="left" vertical="center"/>
    </xf>
    <xf numFmtId="0" fontId="42" fillId="33" borderId="13" xfId="0" applyFont="1" applyFill="1" applyBorder="1" applyAlignment="1">
      <alignment horizontal="left" vertical="center"/>
    </xf>
    <xf numFmtId="0" fontId="25" fillId="33" borderId="11" xfId="0" applyFont="1" applyFill="1" applyBorder="1" applyAlignment="1">
      <alignment/>
    </xf>
    <xf numFmtId="0" fontId="24" fillId="33" borderId="11" xfId="0" applyFont="1" applyFill="1" applyBorder="1" applyAlignment="1">
      <alignment/>
    </xf>
    <xf numFmtId="0" fontId="23" fillId="33" borderId="0" xfId="0" applyFont="1" applyFill="1" applyBorder="1" applyAlignment="1">
      <alignment/>
    </xf>
    <xf numFmtId="0" fontId="27" fillId="33" borderId="13" xfId="0" applyFont="1" applyFill="1" applyBorder="1" applyAlignment="1">
      <alignment horizontal="center"/>
    </xf>
    <xf numFmtId="0" fontId="0" fillId="33" borderId="13" xfId="0" applyFont="1" applyFill="1" applyBorder="1" applyAlignment="1">
      <alignment/>
    </xf>
    <xf numFmtId="0" fontId="27" fillId="33" borderId="0" xfId="0" applyFont="1" applyFill="1" applyAlignment="1">
      <alignment horizontal="center"/>
    </xf>
    <xf numFmtId="0" fontId="30" fillId="33" borderId="19" xfId="0" applyFont="1" applyFill="1" applyBorder="1" applyAlignment="1">
      <alignment horizontal="center"/>
    </xf>
    <xf numFmtId="0" fontId="27" fillId="33" borderId="0" xfId="0" applyFont="1" applyFill="1" applyBorder="1" applyAlignment="1">
      <alignment/>
    </xf>
    <xf numFmtId="0" fontId="0" fillId="33" borderId="0" xfId="0" applyFill="1" applyBorder="1" applyAlignment="1">
      <alignment horizontal="center"/>
    </xf>
    <xf numFmtId="0" fontId="0" fillId="33" borderId="0" xfId="0" applyFont="1" applyFill="1" applyBorder="1" applyAlignment="1">
      <alignment/>
    </xf>
    <xf numFmtId="0" fontId="24" fillId="33" borderId="0" xfId="0" applyFont="1" applyFill="1" applyBorder="1" applyAlignment="1">
      <alignment/>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 2" xfId="51"/>
    <cellStyle name="Normal 3" xfId="52"/>
    <cellStyle name="Normal 4" xfId="53"/>
    <cellStyle name="Normal_Sign-ins1" xfId="54"/>
    <cellStyle name="Normalny 2" xfId="55"/>
    <cellStyle name="Normalny 3" xfId="56"/>
    <cellStyle name="Obliczenia" xfId="57"/>
    <cellStyle name="Percent" xfId="58"/>
    <cellStyle name="Suma" xfId="59"/>
    <cellStyle name="Tekst objaśnienia" xfId="60"/>
    <cellStyle name="Tekst ostrzeżenia" xfId="61"/>
    <cellStyle name="Tytuł" xfId="62"/>
    <cellStyle name="Uwaga" xfId="63"/>
    <cellStyle name="Currency" xfId="64"/>
    <cellStyle name="Currency [0]" xfId="65"/>
    <cellStyle name="Złe" xfId="66"/>
  </cellStyles>
  <dxfs count="8">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561975</xdr:colOff>
      <xdr:row>0</xdr:row>
      <xdr:rowOff>171450</xdr:rowOff>
    </xdr:from>
    <xdr:to>
      <xdr:col>14</xdr:col>
      <xdr:colOff>609600</xdr:colOff>
      <xdr:row>4</xdr:row>
      <xdr:rowOff>19050</xdr:rowOff>
    </xdr:to>
    <xdr:pic>
      <xdr:nvPicPr>
        <xdr:cNvPr id="1" name="Picture 16"/>
        <xdr:cNvPicPr preferRelativeResize="1">
          <a:picLocks noChangeAspect="1"/>
        </xdr:cNvPicPr>
      </xdr:nvPicPr>
      <xdr:blipFill>
        <a:blip r:embed="rId1"/>
        <a:stretch>
          <a:fillRect/>
        </a:stretch>
      </xdr:blipFill>
      <xdr:spPr>
        <a:xfrm>
          <a:off x="5410200" y="171450"/>
          <a:ext cx="876300" cy="581025"/>
        </a:xfrm>
        <a:prstGeom prst="rect">
          <a:avLst/>
        </a:prstGeom>
        <a:noFill/>
        <a:ln w="9525" cmpd="sng">
          <a:noFill/>
        </a:ln>
      </xdr:spPr>
    </xdr:pic>
    <xdr:clientData/>
  </xdr:twoCellAnchor>
  <xdr:twoCellAnchor editAs="oneCell">
    <xdr:from>
      <xdr:col>10</xdr:col>
      <xdr:colOff>638175</xdr:colOff>
      <xdr:row>0</xdr:row>
      <xdr:rowOff>161925</xdr:rowOff>
    </xdr:from>
    <xdr:to>
      <xdr:col>12</xdr:col>
      <xdr:colOff>238125</xdr:colOff>
      <xdr:row>4</xdr:row>
      <xdr:rowOff>9525</xdr:rowOff>
    </xdr:to>
    <xdr:pic>
      <xdr:nvPicPr>
        <xdr:cNvPr id="2" name="Obraz 1"/>
        <xdr:cNvPicPr preferRelativeResize="1">
          <a:picLocks noChangeAspect="1"/>
        </xdr:cNvPicPr>
      </xdr:nvPicPr>
      <xdr:blipFill>
        <a:blip r:embed="rId2"/>
        <a:stretch>
          <a:fillRect/>
        </a:stretch>
      </xdr:blipFill>
      <xdr:spPr>
        <a:xfrm>
          <a:off x="4657725" y="161925"/>
          <a:ext cx="4286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9525</xdr:colOff>
      <xdr:row>0</xdr:row>
      <xdr:rowOff>152400</xdr:rowOff>
    </xdr:from>
    <xdr:to>
      <xdr:col>14</xdr:col>
      <xdr:colOff>57150</xdr:colOff>
      <xdr:row>3</xdr:row>
      <xdr:rowOff>152400</xdr:rowOff>
    </xdr:to>
    <xdr:pic>
      <xdr:nvPicPr>
        <xdr:cNvPr id="1" name="Picture 16"/>
        <xdr:cNvPicPr preferRelativeResize="1">
          <a:picLocks noChangeAspect="1"/>
        </xdr:cNvPicPr>
      </xdr:nvPicPr>
      <xdr:blipFill>
        <a:blip r:embed="rId1"/>
        <a:stretch>
          <a:fillRect/>
        </a:stretch>
      </xdr:blipFill>
      <xdr:spPr>
        <a:xfrm>
          <a:off x="5162550" y="152400"/>
          <a:ext cx="1009650" cy="571500"/>
        </a:xfrm>
        <a:prstGeom prst="rect">
          <a:avLst/>
        </a:prstGeom>
        <a:noFill/>
        <a:ln w="9525" cmpd="sng">
          <a:noFill/>
        </a:ln>
      </xdr:spPr>
    </xdr:pic>
    <xdr:clientData/>
  </xdr:twoCellAnchor>
  <xdr:twoCellAnchor editAs="oneCell">
    <xdr:from>
      <xdr:col>10</xdr:col>
      <xdr:colOff>276225</xdr:colOff>
      <xdr:row>0</xdr:row>
      <xdr:rowOff>152400</xdr:rowOff>
    </xdr:from>
    <xdr:to>
      <xdr:col>10</xdr:col>
      <xdr:colOff>723900</xdr:colOff>
      <xdr:row>3</xdr:row>
      <xdr:rowOff>152400</xdr:rowOff>
    </xdr:to>
    <xdr:pic>
      <xdr:nvPicPr>
        <xdr:cNvPr id="2" name="Obraz 1"/>
        <xdr:cNvPicPr preferRelativeResize="1">
          <a:picLocks noChangeAspect="1"/>
        </xdr:cNvPicPr>
      </xdr:nvPicPr>
      <xdr:blipFill>
        <a:blip r:embed="rId2"/>
        <a:stretch>
          <a:fillRect/>
        </a:stretch>
      </xdr:blipFill>
      <xdr:spPr>
        <a:xfrm>
          <a:off x="4467225" y="152400"/>
          <a:ext cx="44767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266700</xdr:colOff>
      <xdr:row>0</xdr:row>
      <xdr:rowOff>171450</xdr:rowOff>
    </xdr:from>
    <xdr:to>
      <xdr:col>15</xdr:col>
      <xdr:colOff>47625</xdr:colOff>
      <xdr:row>4</xdr:row>
      <xdr:rowOff>19050</xdr:rowOff>
    </xdr:to>
    <xdr:pic>
      <xdr:nvPicPr>
        <xdr:cNvPr id="1" name="Obraz 1"/>
        <xdr:cNvPicPr preferRelativeResize="1">
          <a:picLocks noChangeAspect="1"/>
        </xdr:cNvPicPr>
      </xdr:nvPicPr>
      <xdr:blipFill>
        <a:blip r:embed="rId1"/>
        <a:stretch>
          <a:fillRect/>
        </a:stretch>
      </xdr:blipFill>
      <xdr:spPr>
        <a:xfrm>
          <a:off x="5943600" y="171450"/>
          <a:ext cx="495300" cy="581025"/>
        </a:xfrm>
        <a:prstGeom prst="rect">
          <a:avLst/>
        </a:prstGeom>
        <a:noFill/>
        <a:ln w="9525" cmpd="sng">
          <a:noFill/>
        </a:ln>
      </xdr:spPr>
    </xdr:pic>
    <xdr:clientData/>
  </xdr:twoCellAnchor>
  <xdr:twoCellAnchor editAs="oneCell">
    <xdr:from>
      <xdr:col>10</xdr:col>
      <xdr:colOff>428625</xdr:colOff>
      <xdr:row>0</xdr:row>
      <xdr:rowOff>200025</xdr:rowOff>
    </xdr:from>
    <xdr:to>
      <xdr:col>12</xdr:col>
      <xdr:colOff>476250</xdr:colOff>
      <xdr:row>4</xdr:row>
      <xdr:rowOff>47625</xdr:rowOff>
    </xdr:to>
    <xdr:pic>
      <xdr:nvPicPr>
        <xdr:cNvPr id="2" name="Picture 16"/>
        <xdr:cNvPicPr preferRelativeResize="1">
          <a:picLocks noChangeAspect="1"/>
        </xdr:cNvPicPr>
      </xdr:nvPicPr>
      <xdr:blipFill>
        <a:blip r:embed="rId2"/>
        <a:stretch>
          <a:fillRect/>
        </a:stretch>
      </xdr:blipFill>
      <xdr:spPr>
        <a:xfrm>
          <a:off x="4448175" y="200025"/>
          <a:ext cx="876300" cy="581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asia\MZT\TURNIEJE%20MZT\sezon\2014\zima%202013-2014\listopad\23-25.11.2013\M&#322;odzicy\CHmlodzicy%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asia\MZT\TURNIEJE%20MZT\sezon\2014\zima%202013-2014\listopad\23-25.11.2013\M&#322;odzicy\DZmlodzic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ytuł"/>
      <sheetName val="Lista TG(S)"/>
      <sheetName val="32(S)"/>
      <sheetName val="ListaTG(D)"/>
      <sheetName val="16(D)"/>
      <sheetName val="PunktacjaTG 32(S)"/>
      <sheetName val="PunktacjaTG 16(D)"/>
      <sheetName val="Arkusz1"/>
    </sheetNames>
    <sheetDataSet>
      <sheetData sheetId="0">
        <row r="10">
          <cell r="C10" t="str">
            <v>Mistrzostwa Warszawy</v>
          </cell>
          <cell r="G10" t="str">
            <v>Młodzicy</v>
          </cell>
        </row>
        <row r="12">
          <cell r="G12" t="str">
            <v>Warszawa</v>
          </cell>
        </row>
        <row r="14">
          <cell r="C14" t="str">
            <v>Stanisław Bisiński</v>
          </cell>
          <cell r="G14" t="str">
            <v>23-25.11.2013</v>
          </cell>
        </row>
      </sheetData>
      <sheetData sheetId="1">
        <row r="9">
          <cell r="A9">
            <v>1</v>
          </cell>
          <cell r="B9" t="str">
            <v>Lewandowski</v>
          </cell>
          <cell r="C9" t="str">
            <v>Mikołaj</v>
          </cell>
          <cell r="D9" t="str">
            <v>Tennis Life Brwinów</v>
          </cell>
          <cell r="E9" t="str">
            <v>707/ma</v>
          </cell>
          <cell r="F9" t="str">
            <v>11.03.2000</v>
          </cell>
          <cell r="H9">
            <v>22</v>
          </cell>
          <cell r="J9" t="str">
            <v>LEWANDOWSKI, Mikołaj</v>
          </cell>
        </row>
        <row r="10">
          <cell r="A10">
            <v>2</v>
          </cell>
          <cell r="B10" t="str">
            <v>Kaliszewski</v>
          </cell>
          <cell r="C10" t="str">
            <v>Paweł</v>
          </cell>
          <cell r="D10" t="str">
            <v>WTS DeSki</v>
          </cell>
          <cell r="E10" t="str">
            <v>88/ma</v>
          </cell>
          <cell r="F10" t="str">
            <v>23.02.2001</v>
          </cell>
          <cell r="H10">
            <v>29</v>
          </cell>
          <cell r="J10" t="str">
            <v>KALISZEWSKI, Paweł</v>
          </cell>
        </row>
        <row r="11">
          <cell r="A11">
            <v>3</v>
          </cell>
          <cell r="B11" t="str">
            <v>Mikulski</v>
          </cell>
          <cell r="C11" t="str">
            <v>Szymon</v>
          </cell>
          <cell r="D11" t="str">
            <v>UKS Sportteam</v>
          </cell>
          <cell r="E11" t="str">
            <v>504/ma</v>
          </cell>
          <cell r="F11" t="str">
            <v>29.05.2000</v>
          </cell>
          <cell r="H11">
            <v>32</v>
          </cell>
          <cell r="J11" t="str">
            <v>MIKULSKI, Szymon</v>
          </cell>
        </row>
        <row r="12">
          <cell r="A12">
            <v>4</v>
          </cell>
          <cell r="B12" t="str">
            <v>Szczęsny</v>
          </cell>
          <cell r="C12" t="str">
            <v>Wojciech</v>
          </cell>
          <cell r="D12" t="str">
            <v>WTS DeSki</v>
          </cell>
          <cell r="E12" t="str">
            <v>256/ma</v>
          </cell>
          <cell r="F12" t="str">
            <v>30.06.2001</v>
          </cell>
          <cell r="H12">
            <v>33</v>
          </cell>
          <cell r="J12" t="str">
            <v>SZCZĘSNY, Wojciech</v>
          </cell>
        </row>
        <row r="13">
          <cell r="A13">
            <v>5</v>
          </cell>
          <cell r="B13" t="str">
            <v>Guzek</v>
          </cell>
          <cell r="C13" t="str">
            <v>Jan</v>
          </cell>
          <cell r="D13" t="str">
            <v>UKS Sportteam</v>
          </cell>
          <cell r="E13" t="str">
            <v>210/ma</v>
          </cell>
          <cell r="F13" t="str">
            <v>27.02.2000</v>
          </cell>
          <cell r="H13">
            <v>36</v>
          </cell>
          <cell r="J13" t="str">
            <v>GUZEK, Jan</v>
          </cell>
        </row>
        <row r="14">
          <cell r="A14">
            <v>6</v>
          </cell>
          <cell r="B14" t="str">
            <v>Woźniak</v>
          </cell>
          <cell r="C14" t="str">
            <v>Michał</v>
          </cell>
          <cell r="D14" t="str">
            <v>ST TieBreak</v>
          </cell>
          <cell r="E14" t="str">
            <v>665/ma</v>
          </cell>
          <cell r="F14" t="str">
            <v>28.03.2000</v>
          </cell>
          <cell r="H14">
            <v>41</v>
          </cell>
          <cell r="J14" t="str">
            <v>WOŹNIAK, Michał</v>
          </cell>
        </row>
        <row r="15">
          <cell r="A15">
            <v>7</v>
          </cell>
          <cell r="B15" t="str">
            <v>Karczmarczyk</v>
          </cell>
          <cell r="C15" t="str">
            <v>Paweł</v>
          </cell>
          <cell r="D15" t="str">
            <v>UKT Radość 90</v>
          </cell>
          <cell r="E15" t="str">
            <v>700/ma</v>
          </cell>
          <cell r="F15" t="str">
            <v>18.03.2000</v>
          </cell>
          <cell r="H15">
            <v>55</v>
          </cell>
          <cell r="J15" t="str">
            <v>KARCZMARCZYK, Paweł</v>
          </cell>
        </row>
        <row r="16">
          <cell r="A16">
            <v>8</v>
          </cell>
          <cell r="B16" t="str">
            <v>Frankowski</v>
          </cell>
          <cell r="C16" t="str">
            <v>Tomasz</v>
          </cell>
          <cell r="D16" t="str">
            <v>WTS DeSki</v>
          </cell>
          <cell r="E16" t="str">
            <v>518/ma</v>
          </cell>
          <cell r="F16" t="str">
            <v>30.03.2001</v>
          </cell>
          <cell r="H16">
            <v>74</v>
          </cell>
          <cell r="J16" t="str">
            <v>FRANKOWSKI, Tomasz</v>
          </cell>
        </row>
        <row r="17">
          <cell r="A17">
            <v>9</v>
          </cell>
          <cell r="B17" t="str">
            <v>Zajączkowski</v>
          </cell>
          <cell r="C17" t="str">
            <v>Jan</v>
          </cell>
          <cell r="D17" t="str">
            <v>Tennis Life Brwinów</v>
          </cell>
          <cell r="E17" t="str">
            <v>734/ma</v>
          </cell>
          <cell r="F17" t="str">
            <v>01.10.2000</v>
          </cell>
          <cell r="H17">
            <v>76</v>
          </cell>
          <cell r="J17" t="str">
            <v>ZAJĄCZKOWSKI, Jan</v>
          </cell>
        </row>
        <row r="18">
          <cell r="A18">
            <v>10</v>
          </cell>
          <cell r="B18" t="str">
            <v>Bobiński</v>
          </cell>
          <cell r="C18" t="str">
            <v>Jakub</v>
          </cell>
          <cell r="D18" t="str">
            <v>KS Warszawianka</v>
          </cell>
          <cell r="E18" t="str">
            <v>738/ma</v>
          </cell>
          <cell r="F18" t="str">
            <v>19.02.2001</v>
          </cell>
          <cell r="H18">
            <v>84</v>
          </cell>
          <cell r="J18" t="str">
            <v>BOBIŃSKI, Jakub</v>
          </cell>
        </row>
        <row r="19">
          <cell r="A19">
            <v>11</v>
          </cell>
          <cell r="B19" t="str">
            <v>Marcinkjan</v>
          </cell>
          <cell r="C19" t="str">
            <v>Leon</v>
          </cell>
          <cell r="D19" t="str">
            <v>UKS Team Mrągowo</v>
          </cell>
          <cell r="E19" t="str">
            <v>549/wm</v>
          </cell>
          <cell r="F19" t="str">
            <v>14.09.2001</v>
          </cell>
          <cell r="H19">
            <v>90</v>
          </cell>
          <cell r="J19" t="str">
            <v>MARCINKJAN, Leon</v>
          </cell>
        </row>
        <row r="20">
          <cell r="A20">
            <v>12</v>
          </cell>
          <cell r="B20" t="str">
            <v>Sadomski</v>
          </cell>
          <cell r="C20" t="str">
            <v>Marcin</v>
          </cell>
          <cell r="D20" t="str">
            <v>UKT Radość 90</v>
          </cell>
          <cell r="E20" t="str">
            <v>511/ma</v>
          </cell>
          <cell r="F20" t="str">
            <v>30.01.2001</v>
          </cell>
          <cell r="H20">
            <v>108</v>
          </cell>
          <cell r="J20" t="str">
            <v>SADOMSKI, Marcin</v>
          </cell>
        </row>
        <row r="21">
          <cell r="A21">
            <v>13</v>
          </cell>
          <cell r="B21" t="str">
            <v>Płusa</v>
          </cell>
          <cell r="C21" t="str">
            <v>Jakub</v>
          </cell>
          <cell r="D21" t="str">
            <v>UKT Radość 90</v>
          </cell>
          <cell r="E21" t="str">
            <v>607/ma</v>
          </cell>
          <cell r="F21" t="str">
            <v>02.02.2001</v>
          </cell>
          <cell r="H21">
            <v>123</v>
          </cell>
          <cell r="J21" t="str">
            <v>PŁUSA, Jakub</v>
          </cell>
        </row>
        <row r="22">
          <cell r="A22">
            <v>14</v>
          </cell>
          <cell r="B22" t="str">
            <v>Cichacki</v>
          </cell>
          <cell r="C22" t="str">
            <v>Bartosz</v>
          </cell>
          <cell r="D22" t="str">
            <v>MKS A.M. Tenis</v>
          </cell>
          <cell r="E22" t="str">
            <v>98/ma</v>
          </cell>
          <cell r="F22" t="str">
            <v>09.05.2001</v>
          </cell>
          <cell r="H22">
            <v>133</v>
          </cell>
          <cell r="J22" t="str">
            <v>CICHACKI, Bartosz</v>
          </cell>
        </row>
        <row r="23">
          <cell r="A23">
            <v>15</v>
          </cell>
          <cell r="B23" t="str">
            <v>Hudyka</v>
          </cell>
          <cell r="C23" t="str">
            <v>Jakub</v>
          </cell>
          <cell r="D23" t="str">
            <v>Matchpoint Komorów</v>
          </cell>
          <cell r="E23" t="str">
            <v>438/ma</v>
          </cell>
          <cell r="F23" t="str">
            <v>15.07.2001</v>
          </cell>
          <cell r="H23">
            <v>136</v>
          </cell>
          <cell r="J23" t="str">
            <v>HUDYKA, Jakub</v>
          </cell>
        </row>
        <row r="24">
          <cell r="A24">
            <v>16</v>
          </cell>
          <cell r="B24" t="str">
            <v>Seidel</v>
          </cell>
          <cell r="C24" t="str">
            <v>Michał</v>
          </cell>
          <cell r="D24" t="str">
            <v>Tennis Life Brwinów</v>
          </cell>
          <cell r="E24" t="str">
            <v>796/ma</v>
          </cell>
          <cell r="F24" t="str">
            <v>18.01.2001</v>
          </cell>
          <cell r="H24">
            <v>148</v>
          </cell>
          <cell r="J24" t="str">
            <v>SEIDEL, Michał</v>
          </cell>
        </row>
        <row r="25">
          <cell r="A25">
            <v>17</v>
          </cell>
          <cell r="B25" t="str">
            <v>Pastuszak</v>
          </cell>
          <cell r="C25" t="str">
            <v>Franciszek</v>
          </cell>
          <cell r="D25" t="str">
            <v>MTC</v>
          </cell>
          <cell r="E25" t="str">
            <v>29/ma</v>
          </cell>
          <cell r="F25" t="str">
            <v>06.01.2001</v>
          </cell>
          <cell r="H25">
            <v>154</v>
          </cell>
          <cell r="J25" t="str">
            <v>PASTUSZAK, Franciszek</v>
          </cell>
        </row>
        <row r="26">
          <cell r="A26">
            <v>18</v>
          </cell>
          <cell r="B26" t="str">
            <v>Bąkowski</v>
          </cell>
          <cell r="C26" t="str">
            <v>Jakub</v>
          </cell>
          <cell r="D26" t="str">
            <v>Nst mazowieckie</v>
          </cell>
          <cell r="E26" t="str">
            <v>370/ma</v>
          </cell>
          <cell r="F26" t="str">
            <v>06.10.2001</v>
          </cell>
          <cell r="H26">
            <v>158</v>
          </cell>
          <cell r="J26" t="str">
            <v>BĄKOWSKI, Jakub</v>
          </cell>
        </row>
        <row r="27">
          <cell r="A27">
            <v>19</v>
          </cell>
          <cell r="B27" t="str">
            <v>Bojarski</v>
          </cell>
          <cell r="C27" t="str">
            <v>Alan</v>
          </cell>
          <cell r="D27" t="str">
            <v>KS Górnik Bytom</v>
          </cell>
          <cell r="E27" t="str">
            <v>304/sl</v>
          </cell>
          <cell r="F27" t="str">
            <v>22.07.2003</v>
          </cell>
          <cell r="H27">
            <v>170</v>
          </cell>
          <cell r="J27" t="str">
            <v>BOJARSKI, Alan</v>
          </cell>
        </row>
        <row r="28">
          <cell r="A28">
            <v>20</v>
          </cell>
          <cell r="B28" t="str">
            <v>Kulig</v>
          </cell>
          <cell r="C28" t="str">
            <v>Aleksander</v>
          </cell>
          <cell r="D28" t="str">
            <v>Nst mazowieckie</v>
          </cell>
          <cell r="E28" t="str">
            <v>948/ma</v>
          </cell>
          <cell r="F28" t="str">
            <v>26.12.2000</v>
          </cell>
          <cell r="H28">
            <v>179</v>
          </cell>
          <cell r="J28" t="str">
            <v>KULIG, Aleksander</v>
          </cell>
        </row>
        <row r="29">
          <cell r="A29">
            <v>21</v>
          </cell>
          <cell r="B29" t="str">
            <v>Smolinski</v>
          </cell>
          <cell r="C29" t="str">
            <v>Mateusz</v>
          </cell>
          <cell r="D29" t="str">
            <v>UKT Radość 90</v>
          </cell>
          <cell r="E29" t="str">
            <v>865/ma</v>
          </cell>
          <cell r="F29" t="str">
            <v>19.06.2001</v>
          </cell>
          <cell r="H29">
            <v>202</v>
          </cell>
          <cell r="J29" t="str">
            <v>SMOLINSKI, Mateusz</v>
          </cell>
        </row>
        <row r="30">
          <cell r="A30">
            <v>22</v>
          </cell>
          <cell r="B30" t="str">
            <v>Orzołek </v>
          </cell>
          <cell r="C30" t="str">
            <v>Wiktor</v>
          </cell>
          <cell r="D30" t="str">
            <v>KT Legia</v>
          </cell>
          <cell r="E30" t="str">
            <v>119/ma</v>
          </cell>
          <cell r="F30" t="str">
            <v>05.10.2001</v>
          </cell>
          <cell r="H30">
            <v>217</v>
          </cell>
          <cell r="J30" t="str">
            <v>ORZOŁEK , Wiktor</v>
          </cell>
        </row>
        <row r="31">
          <cell r="A31">
            <v>23</v>
          </cell>
          <cell r="B31" t="str">
            <v>Lenarczyk</v>
          </cell>
          <cell r="C31" t="str">
            <v>Jakub</v>
          </cell>
          <cell r="D31" t="str">
            <v>ST TieBreak</v>
          </cell>
          <cell r="E31" t="str">
            <v>141/ma</v>
          </cell>
          <cell r="F31" t="str">
            <v>25.05.2000</v>
          </cell>
          <cell r="H31">
            <v>275</v>
          </cell>
          <cell r="J31" t="str">
            <v>LENARCZYK, Jakub</v>
          </cell>
        </row>
        <row r="32">
          <cell r="A32">
            <v>24</v>
          </cell>
          <cell r="B32" t="str">
            <v>Szymula-Zawadzki</v>
          </cell>
          <cell r="C32" t="str">
            <v>Wiktor</v>
          </cell>
          <cell r="D32" t="str">
            <v>KT Legia</v>
          </cell>
          <cell r="E32" t="str">
            <v>36/ma</v>
          </cell>
          <cell r="F32" t="str">
            <v>21.11.2001</v>
          </cell>
          <cell r="H32">
            <v>287</v>
          </cell>
          <cell r="J32" t="str">
            <v>SZYMULA-ZAWADZKI, Wiktor</v>
          </cell>
        </row>
        <row r="33">
          <cell r="A33">
            <v>25</v>
          </cell>
          <cell r="B33" t="str">
            <v>Figiel</v>
          </cell>
          <cell r="C33" t="str">
            <v>Wiktor</v>
          </cell>
          <cell r="D33" t="str">
            <v>Nst wielkopolskie</v>
          </cell>
          <cell r="E33" t="str">
            <v>1945/wi</v>
          </cell>
          <cell r="F33" t="str">
            <v>22.01.2001</v>
          </cell>
          <cell r="G33" t="str">
            <v>WC</v>
          </cell>
          <cell r="H33" t="str">
            <v>nsk</v>
          </cell>
          <cell r="J33" t="str">
            <v>FIGIEL, Wiktor</v>
          </cell>
        </row>
        <row r="34">
          <cell r="A34">
            <v>26</v>
          </cell>
          <cell r="B34" t="str">
            <v>Paszkowski</v>
          </cell>
          <cell r="C34" t="str">
            <v>Mikołaj</v>
          </cell>
          <cell r="D34" t="str">
            <v>WTS DeSki</v>
          </cell>
          <cell r="E34" t="str">
            <v>161/ma</v>
          </cell>
          <cell r="F34" t="str">
            <v>17.05.2001</v>
          </cell>
          <cell r="G34" t="str">
            <v>WC</v>
          </cell>
          <cell r="H34">
            <v>72</v>
          </cell>
          <cell r="J34" t="str">
            <v>PASZKOWSKI, Mikołaj</v>
          </cell>
        </row>
        <row r="35">
          <cell r="A35">
            <v>27</v>
          </cell>
          <cell r="B35" t="str">
            <v>Herok</v>
          </cell>
          <cell r="C35" t="str">
            <v>Juliusz</v>
          </cell>
          <cell r="D35" t="str">
            <v>Nst mazowieckie</v>
          </cell>
          <cell r="E35" t="str">
            <v>1235/ma</v>
          </cell>
          <cell r="F35" t="str">
            <v>08.03.2003</v>
          </cell>
          <cell r="H35" t="str">
            <v>nsk</v>
          </cell>
          <cell r="J35" t="str">
            <v>HEROK, Juliusz</v>
          </cell>
        </row>
        <row r="36">
          <cell r="A36">
            <v>28</v>
          </cell>
          <cell r="B36" t="str">
            <v>Szabatin</v>
          </cell>
          <cell r="C36" t="str">
            <v>Maksymilian</v>
          </cell>
          <cell r="D36" t="str">
            <v>WTS DeSki</v>
          </cell>
          <cell r="E36" t="str">
            <v>300/ma</v>
          </cell>
          <cell r="F36" t="str">
            <v>07.11.2000</v>
          </cell>
          <cell r="H36">
            <v>120</v>
          </cell>
          <cell r="J36" t="str">
            <v>SZABATIN, Maksymilian</v>
          </cell>
        </row>
        <row r="37">
          <cell r="A37">
            <v>29</v>
          </cell>
          <cell r="B37" t="str">
            <v>Filochowski</v>
          </cell>
          <cell r="C37" t="str">
            <v>Stanisław</v>
          </cell>
          <cell r="D37" t="str">
            <v>MKS A.M. Tenis</v>
          </cell>
          <cell r="E37" t="str">
            <v>227/ma</v>
          </cell>
          <cell r="F37" t="str">
            <v>17.07.2001</v>
          </cell>
          <cell r="H37">
            <v>96</v>
          </cell>
          <cell r="J37" t="str">
            <v>FILOCHOWSKI, Stanisław</v>
          </cell>
        </row>
        <row r="38">
          <cell r="A38">
            <v>30</v>
          </cell>
          <cell r="B38" t="str">
            <v>Welman</v>
          </cell>
          <cell r="C38" t="str">
            <v>Michał</v>
          </cell>
          <cell r="D38" t="str">
            <v>UKT Koziołek Lublin</v>
          </cell>
          <cell r="E38" t="str">
            <v>1259/ma</v>
          </cell>
          <cell r="F38" t="str">
            <v>17.04.2002</v>
          </cell>
          <cell r="H38" t="str">
            <v>nsk</v>
          </cell>
          <cell r="J38" t="str">
            <v>WELMAN, Michał</v>
          </cell>
        </row>
        <row r="39">
          <cell r="A39">
            <v>31</v>
          </cell>
          <cell r="B39" t="str">
            <v>Kaczmarczyk</v>
          </cell>
          <cell r="C39" t="str">
            <v>Kuba</v>
          </cell>
          <cell r="D39" t="str">
            <v>KT Legia</v>
          </cell>
          <cell r="E39" t="str">
            <v>brak</v>
          </cell>
          <cell r="H39" t="str">
            <v>nsk</v>
          </cell>
          <cell r="J39" t="str">
            <v>KACZMARCZYK, Kuba</v>
          </cell>
        </row>
        <row r="40">
          <cell r="A40">
            <v>32</v>
          </cell>
          <cell r="B40" t="str">
            <v>Nguyen</v>
          </cell>
          <cell r="C40" t="str">
            <v>Kamil</v>
          </cell>
          <cell r="D40" t="str">
            <v>KT Legia</v>
          </cell>
          <cell r="E40" t="str">
            <v>1988/ma</v>
          </cell>
          <cell r="F40" t="str">
            <v>22.08.2001</v>
          </cell>
          <cell r="H40" t="str">
            <v>nsk</v>
          </cell>
          <cell r="J40" t="str">
            <v>NGUYEN, Kamil</v>
          </cell>
        </row>
        <row r="41">
          <cell r="J41" t="str">
            <v>, </v>
          </cell>
        </row>
        <row r="42">
          <cell r="J42" t="str">
            <v>, </v>
          </cell>
        </row>
        <row r="43">
          <cell r="J43" t="str">
            <v>, </v>
          </cell>
        </row>
        <row r="44">
          <cell r="J44" t="str">
            <v>, </v>
          </cell>
        </row>
        <row r="45">
          <cell r="J45" t="str">
            <v>, </v>
          </cell>
        </row>
        <row r="46">
          <cell r="J46" t="str">
            <v>, </v>
          </cell>
        </row>
        <row r="47">
          <cell r="J47" t="str">
            <v>, </v>
          </cell>
        </row>
        <row r="48">
          <cell r="J48" t="str">
            <v>, </v>
          </cell>
        </row>
        <row r="49">
          <cell r="J49" t="str">
            <v>, </v>
          </cell>
        </row>
        <row r="50">
          <cell r="J50" t="str">
            <v>, </v>
          </cell>
        </row>
        <row r="51">
          <cell r="J51" t="str">
            <v>, </v>
          </cell>
        </row>
        <row r="52">
          <cell r="J52" t="str">
            <v>, </v>
          </cell>
        </row>
        <row r="53">
          <cell r="J53" t="str">
            <v>, </v>
          </cell>
        </row>
        <row r="54">
          <cell r="J54" t="str">
            <v>, </v>
          </cell>
        </row>
        <row r="55">
          <cell r="J55" t="str">
            <v>, </v>
          </cell>
        </row>
        <row r="56">
          <cell r="J56" t="str">
            <v>, </v>
          </cell>
        </row>
        <row r="57">
          <cell r="J57" t="str">
            <v>, </v>
          </cell>
        </row>
        <row r="58">
          <cell r="J58" t="str">
            <v>, </v>
          </cell>
        </row>
        <row r="59">
          <cell r="J59" t="str">
            <v>, </v>
          </cell>
        </row>
        <row r="60">
          <cell r="J60" t="str">
            <v>, </v>
          </cell>
        </row>
        <row r="61">
          <cell r="J61" t="str">
            <v>, </v>
          </cell>
        </row>
        <row r="62">
          <cell r="J62" t="str">
            <v>, </v>
          </cell>
        </row>
        <row r="63">
          <cell r="J63" t="str">
            <v>, </v>
          </cell>
        </row>
        <row r="64">
          <cell r="J64" t="str">
            <v>, </v>
          </cell>
        </row>
        <row r="65">
          <cell r="J65" t="str">
            <v>, </v>
          </cell>
        </row>
        <row r="66">
          <cell r="J66" t="str">
            <v>, </v>
          </cell>
        </row>
        <row r="67">
          <cell r="J67" t="str">
            <v>, </v>
          </cell>
        </row>
        <row r="68">
          <cell r="J68" t="str">
            <v>, </v>
          </cell>
        </row>
        <row r="69">
          <cell r="J69" t="str">
            <v>, </v>
          </cell>
        </row>
        <row r="70">
          <cell r="J70" t="str">
            <v>, </v>
          </cell>
        </row>
        <row r="71">
          <cell r="J71" t="str">
            <v>, </v>
          </cell>
        </row>
        <row r="72">
          <cell r="J72" t="str">
            <v>, </v>
          </cell>
        </row>
      </sheetData>
      <sheetData sheetId="3">
        <row r="10">
          <cell r="A10">
            <v>1</v>
          </cell>
          <cell r="B10" t="str">
            <v>Lewandowski</v>
          </cell>
          <cell r="C10" t="str">
            <v>Mikołaj</v>
          </cell>
          <cell r="D10" t="str">
            <v>Tennis Life</v>
          </cell>
          <cell r="E10" t="str">
            <v>Woźniak</v>
          </cell>
          <cell r="F10" t="str">
            <v>Michał</v>
          </cell>
          <cell r="G10" t="str">
            <v>ST TieBreak</v>
          </cell>
          <cell r="I10">
            <v>63</v>
          </cell>
          <cell r="J10" t="str">
            <v>c</v>
          </cell>
          <cell r="L10">
            <v>22</v>
          </cell>
          <cell r="N10">
            <v>41</v>
          </cell>
          <cell r="P10">
            <v>63</v>
          </cell>
          <cell r="Q10" t="str">
            <v>707/ma</v>
          </cell>
          <cell r="R10" t="str">
            <v>11.03.2000</v>
          </cell>
          <cell r="S10" t="str">
            <v>665/ma</v>
          </cell>
          <cell r="T10" t="str">
            <v>28.03.2000</v>
          </cell>
        </row>
        <row r="11">
          <cell r="A11">
            <v>2</v>
          </cell>
          <cell r="B11" t="str">
            <v>Guzek</v>
          </cell>
          <cell r="C11" t="str">
            <v>Jan</v>
          </cell>
          <cell r="D11" t="str">
            <v>UKS Sportteam</v>
          </cell>
          <cell r="E11" t="str">
            <v>Mikulski</v>
          </cell>
          <cell r="F11" t="str">
            <v>Szymon</v>
          </cell>
          <cell r="G11" t="str">
            <v>UKS Sportteam</v>
          </cell>
          <cell r="I11">
            <v>68</v>
          </cell>
          <cell r="J11" t="str">
            <v>c</v>
          </cell>
          <cell r="L11">
            <v>36</v>
          </cell>
          <cell r="N11">
            <v>32</v>
          </cell>
          <cell r="P11">
            <v>68</v>
          </cell>
          <cell r="Q11" t="str">
            <v>210/ma</v>
          </cell>
          <cell r="R11" t="str">
            <v>27.02.2000</v>
          </cell>
          <cell r="S11" t="str">
            <v>504/ma</v>
          </cell>
          <cell r="T11" t="str">
            <v>29.05.2000</v>
          </cell>
        </row>
        <row r="12">
          <cell r="A12">
            <v>3</v>
          </cell>
          <cell r="B12" t="str">
            <v>Bobiński</v>
          </cell>
          <cell r="C12" t="str">
            <v>Jakub</v>
          </cell>
          <cell r="D12" t="str">
            <v>KS Warszawianka</v>
          </cell>
          <cell r="E12" t="str">
            <v>Frankowski</v>
          </cell>
          <cell r="F12" t="str">
            <v>Tomasz</v>
          </cell>
          <cell r="G12" t="str">
            <v>WTS DeSki</v>
          </cell>
          <cell r="I12">
            <v>158</v>
          </cell>
          <cell r="J12" t="str">
            <v>c</v>
          </cell>
          <cell r="L12">
            <v>84</v>
          </cell>
          <cell r="N12">
            <v>74</v>
          </cell>
          <cell r="P12">
            <v>158</v>
          </cell>
          <cell r="Q12" t="str">
            <v>738/ma</v>
          </cell>
          <cell r="R12" t="str">
            <v>19.02.2001</v>
          </cell>
          <cell r="S12" t="str">
            <v>518/ma</v>
          </cell>
          <cell r="T12" t="str">
            <v>30.03.2001</v>
          </cell>
        </row>
        <row r="13">
          <cell r="A13">
            <v>4</v>
          </cell>
          <cell r="B13" t="str">
            <v>Sadomski</v>
          </cell>
          <cell r="C13" t="str">
            <v>Marcin</v>
          </cell>
          <cell r="D13" t="str">
            <v>UKT Radość 90</v>
          </cell>
          <cell r="E13" t="str">
            <v>Karczmarczyk</v>
          </cell>
          <cell r="F13" t="str">
            <v>Paweł</v>
          </cell>
          <cell r="G13" t="str">
            <v>UKT Radość 90</v>
          </cell>
          <cell r="I13">
            <v>163</v>
          </cell>
          <cell r="J13" t="str">
            <v>c</v>
          </cell>
          <cell r="L13">
            <v>108</v>
          </cell>
          <cell r="N13">
            <v>55</v>
          </cell>
          <cell r="P13">
            <v>163</v>
          </cell>
          <cell r="Q13" t="str">
            <v>511/ma</v>
          </cell>
          <cell r="R13" t="str">
            <v>30.01.2001</v>
          </cell>
          <cell r="S13" t="str">
            <v>700/ma</v>
          </cell>
          <cell r="T13" t="str">
            <v>18.03.2000</v>
          </cell>
        </row>
        <row r="14">
          <cell r="A14">
            <v>5</v>
          </cell>
          <cell r="B14" t="str">
            <v>Filochowski</v>
          </cell>
          <cell r="C14" t="str">
            <v>Stanisław</v>
          </cell>
          <cell r="D14" t="str">
            <v>MKS AM Tenis</v>
          </cell>
          <cell r="E14" t="str">
            <v>Cichacki</v>
          </cell>
          <cell r="F14" t="str">
            <v>Bartosz</v>
          </cell>
          <cell r="G14" t="str">
            <v>MKS AM Tenis</v>
          </cell>
          <cell r="I14">
            <v>229</v>
          </cell>
          <cell r="J14" t="str">
            <v>c</v>
          </cell>
          <cell r="L14">
            <v>96</v>
          </cell>
          <cell r="N14">
            <v>133</v>
          </cell>
          <cell r="P14">
            <v>229</v>
          </cell>
          <cell r="Q14" t="str">
            <v>227/ma</v>
          </cell>
          <cell r="R14" t="str">
            <v>17.07.2001</v>
          </cell>
          <cell r="S14" t="str">
            <v>98/ma</v>
          </cell>
          <cell r="T14" t="str">
            <v>09.05.2001</v>
          </cell>
        </row>
        <row r="15">
          <cell r="A15">
            <v>6</v>
          </cell>
          <cell r="B15" t="str">
            <v>Zajaczkowski</v>
          </cell>
          <cell r="C15" t="str">
            <v>Jan</v>
          </cell>
          <cell r="D15" t="str">
            <v>Tennis Life</v>
          </cell>
          <cell r="E15" t="str">
            <v>Pastuszak</v>
          </cell>
          <cell r="F15" t="str">
            <v>Franciszek</v>
          </cell>
          <cell r="G15" t="str">
            <v>MTC</v>
          </cell>
          <cell r="I15">
            <v>230</v>
          </cell>
          <cell r="J15" t="str">
            <v>c</v>
          </cell>
          <cell r="L15">
            <v>76</v>
          </cell>
          <cell r="N15">
            <v>154</v>
          </cell>
          <cell r="P15">
            <v>230</v>
          </cell>
          <cell r="Q15" t="str">
            <v>734/ma</v>
          </cell>
          <cell r="R15" t="str">
            <v>01.10.2000</v>
          </cell>
          <cell r="S15" t="str">
            <v>29/ma</v>
          </cell>
          <cell r="T15" t="str">
            <v>06.01.2001</v>
          </cell>
        </row>
        <row r="16">
          <cell r="A16">
            <v>7</v>
          </cell>
          <cell r="B16" t="str">
            <v>Hudyka</v>
          </cell>
          <cell r="C16" t="str">
            <v>Jakub</v>
          </cell>
          <cell r="D16" t="str">
            <v>Matchpoint</v>
          </cell>
          <cell r="E16" t="str">
            <v>Seidel</v>
          </cell>
          <cell r="F16" t="str">
            <v>Michał</v>
          </cell>
          <cell r="G16" t="str">
            <v>Tennis Life</v>
          </cell>
          <cell r="I16">
            <v>264</v>
          </cell>
          <cell r="J16" t="str">
            <v>c</v>
          </cell>
          <cell r="L16">
            <v>136</v>
          </cell>
          <cell r="N16">
            <v>148</v>
          </cell>
          <cell r="P16">
            <v>284</v>
          </cell>
          <cell r="Q16" t="str">
            <v>438/ma</v>
          </cell>
          <cell r="R16" t="str">
            <v>15.07.2001</v>
          </cell>
          <cell r="S16" t="str">
            <v>796/ma</v>
          </cell>
          <cell r="T16" t="str">
            <v>18.01.2001</v>
          </cell>
        </row>
        <row r="17">
          <cell r="A17">
            <v>8</v>
          </cell>
          <cell r="B17" t="str">
            <v>Płusa</v>
          </cell>
          <cell r="C17" t="str">
            <v>Jakub</v>
          </cell>
          <cell r="D17" t="str">
            <v>UKT Radość 90</v>
          </cell>
          <cell r="E17" t="str">
            <v>Smoliński</v>
          </cell>
          <cell r="F17" t="str">
            <v>Mateusz</v>
          </cell>
          <cell r="G17" t="str">
            <v>UKT Radość 90</v>
          </cell>
          <cell r="I17">
            <v>325</v>
          </cell>
          <cell r="J17" t="str">
            <v>c</v>
          </cell>
          <cell r="L17">
            <v>123</v>
          </cell>
          <cell r="N17">
            <v>202</v>
          </cell>
          <cell r="P17">
            <v>325</v>
          </cell>
          <cell r="Q17" t="str">
            <v>607/ma</v>
          </cell>
          <cell r="R17" t="str">
            <v>02.02.2001</v>
          </cell>
          <cell r="S17" t="str">
            <v>1945/ma</v>
          </cell>
          <cell r="T17" t="str">
            <v>22.01.2001</v>
          </cell>
        </row>
        <row r="18">
          <cell r="A18">
            <v>9</v>
          </cell>
          <cell r="B18" t="str">
            <v>Szczęsny</v>
          </cell>
          <cell r="C18" t="str">
            <v>Wojciech</v>
          </cell>
          <cell r="D18" t="str">
            <v>WTS DeSki</v>
          </cell>
          <cell r="E18" t="str">
            <v>Figiel</v>
          </cell>
          <cell r="F18" t="str">
            <v>Wiktor</v>
          </cell>
          <cell r="G18" t="str">
            <v>Nst wielkopolskie</v>
          </cell>
          <cell r="I18">
            <v>1032</v>
          </cell>
          <cell r="J18" t="str">
            <v>c</v>
          </cell>
          <cell r="L18">
            <v>33</v>
          </cell>
          <cell r="N18">
            <v>999</v>
          </cell>
          <cell r="P18">
            <v>1032</v>
          </cell>
          <cell r="Q18" t="str">
            <v>256/ma</v>
          </cell>
          <cell r="R18" t="str">
            <v>30.06.2001</v>
          </cell>
          <cell r="S18" t="str">
            <v>1945/ma</v>
          </cell>
          <cell r="T18" t="str">
            <v>22.01.2001</v>
          </cell>
        </row>
        <row r="19">
          <cell r="A19">
            <v>10</v>
          </cell>
          <cell r="B19" t="str">
            <v>Bąkowski</v>
          </cell>
          <cell r="C19" t="str">
            <v>Jakub</v>
          </cell>
          <cell r="D19" t="str">
            <v>Nst Mazowieckie</v>
          </cell>
          <cell r="E19" t="str">
            <v>Herok</v>
          </cell>
          <cell r="F19" t="str">
            <v>Juliusz</v>
          </cell>
          <cell r="G19" t="str">
            <v>Nst mazowieckie</v>
          </cell>
          <cell r="I19">
            <v>1157</v>
          </cell>
          <cell r="J19" t="str">
            <v>c</v>
          </cell>
          <cell r="L19">
            <v>158</v>
          </cell>
          <cell r="N19">
            <v>999</v>
          </cell>
          <cell r="P19">
            <v>1157</v>
          </cell>
          <cell r="Q19" t="str">
            <v>370/ma</v>
          </cell>
          <cell r="R19" t="str">
            <v>06.10.2991</v>
          </cell>
          <cell r="S19" t="str">
            <v>1235/ma</v>
          </cell>
          <cell r="T19" t="str">
            <v>08.03.2003</v>
          </cell>
        </row>
        <row r="20">
          <cell r="A20">
            <v>11</v>
          </cell>
          <cell r="B20" t="str">
            <v/>
          </cell>
          <cell r="C20" t="str">
            <v/>
          </cell>
          <cell r="D20" t="str">
            <v/>
          </cell>
          <cell r="E20" t="str">
            <v/>
          </cell>
          <cell r="F20" t="str">
            <v/>
          </cell>
          <cell r="G20" t="str">
            <v/>
          </cell>
          <cell r="I20" t="str">
            <v/>
          </cell>
          <cell r="J20" t="str">
            <v>z</v>
          </cell>
          <cell r="L20" t="str">
            <v/>
          </cell>
          <cell r="N20" t="str">
            <v/>
          </cell>
          <cell r="O20">
            <v>0</v>
          </cell>
          <cell r="P20" t="e">
            <v>#VALUE!</v>
          </cell>
          <cell r="Q20" t="str">
            <v/>
          </cell>
          <cell r="R20" t="str">
            <v/>
          </cell>
          <cell r="S20" t="str">
            <v>, </v>
          </cell>
          <cell r="T20" t="str">
            <v>, </v>
          </cell>
        </row>
        <row r="21">
          <cell r="A21">
            <v>12</v>
          </cell>
          <cell r="B21" t="str">
            <v/>
          </cell>
          <cell r="C21" t="str">
            <v/>
          </cell>
          <cell r="D21" t="str">
            <v/>
          </cell>
          <cell r="E21" t="str">
            <v/>
          </cell>
          <cell r="F21" t="str">
            <v/>
          </cell>
          <cell r="G21" t="str">
            <v/>
          </cell>
          <cell r="I21" t="str">
            <v/>
          </cell>
          <cell r="J21" t="str">
            <v>z</v>
          </cell>
          <cell r="L21" t="str">
            <v/>
          </cell>
          <cell r="N21" t="str">
            <v/>
          </cell>
          <cell r="O21">
            <v>0</v>
          </cell>
          <cell r="P21" t="e">
            <v>#VALUE!</v>
          </cell>
          <cell r="Q21" t="str">
            <v/>
          </cell>
          <cell r="R21" t="str">
            <v/>
          </cell>
          <cell r="S21" t="str">
            <v>, </v>
          </cell>
          <cell r="T21" t="str">
            <v>, </v>
          </cell>
        </row>
        <row r="22">
          <cell r="A22">
            <v>13</v>
          </cell>
          <cell r="B22" t="str">
            <v/>
          </cell>
          <cell r="C22" t="str">
            <v/>
          </cell>
          <cell r="D22" t="str">
            <v/>
          </cell>
          <cell r="E22" t="str">
            <v/>
          </cell>
          <cell r="F22" t="str">
            <v/>
          </cell>
          <cell r="G22" t="str">
            <v/>
          </cell>
          <cell r="I22" t="str">
            <v/>
          </cell>
          <cell r="J22" t="str">
            <v>z</v>
          </cell>
          <cell r="L22" t="str">
            <v/>
          </cell>
          <cell r="N22" t="str">
            <v/>
          </cell>
          <cell r="O22">
            <v>0</v>
          </cell>
          <cell r="P22" t="e">
            <v>#VALUE!</v>
          </cell>
          <cell r="Q22" t="str">
            <v/>
          </cell>
          <cell r="R22" t="str">
            <v/>
          </cell>
          <cell r="S22" t="str">
            <v>, </v>
          </cell>
          <cell r="T22" t="str">
            <v>, </v>
          </cell>
        </row>
        <row r="23">
          <cell r="A23">
            <v>14</v>
          </cell>
          <cell r="B23" t="str">
            <v/>
          </cell>
          <cell r="C23" t="str">
            <v/>
          </cell>
          <cell r="D23" t="str">
            <v/>
          </cell>
          <cell r="E23" t="str">
            <v/>
          </cell>
          <cell r="F23" t="str">
            <v/>
          </cell>
          <cell r="G23" t="str">
            <v/>
          </cell>
          <cell r="I23" t="str">
            <v/>
          </cell>
          <cell r="J23" t="str">
            <v>z</v>
          </cell>
          <cell r="L23" t="str">
            <v/>
          </cell>
          <cell r="N23" t="str">
            <v/>
          </cell>
          <cell r="O23">
            <v>0</v>
          </cell>
          <cell r="P23" t="e">
            <v>#VALUE!</v>
          </cell>
          <cell r="Q23" t="str">
            <v/>
          </cell>
          <cell r="R23" t="str">
            <v/>
          </cell>
          <cell r="S23" t="str">
            <v>, </v>
          </cell>
          <cell r="T23" t="str">
            <v>, </v>
          </cell>
        </row>
        <row r="24">
          <cell r="A24">
            <v>15</v>
          </cell>
          <cell r="B24" t="str">
            <v/>
          </cell>
          <cell r="C24" t="str">
            <v/>
          </cell>
          <cell r="D24" t="str">
            <v/>
          </cell>
          <cell r="E24" t="str">
            <v/>
          </cell>
          <cell r="F24" t="str">
            <v/>
          </cell>
          <cell r="G24" t="str">
            <v/>
          </cell>
          <cell r="I24" t="str">
            <v/>
          </cell>
          <cell r="J24" t="str">
            <v>z</v>
          </cell>
          <cell r="L24" t="str">
            <v/>
          </cell>
          <cell r="N24" t="str">
            <v/>
          </cell>
          <cell r="O24">
            <v>0</v>
          </cell>
          <cell r="P24" t="e">
            <v>#VALUE!</v>
          </cell>
          <cell r="Q24" t="str">
            <v/>
          </cell>
          <cell r="R24" t="str">
            <v/>
          </cell>
          <cell r="S24" t="str">
            <v>, </v>
          </cell>
          <cell r="T24" t="str">
            <v>, </v>
          </cell>
        </row>
        <row r="25">
          <cell r="A25">
            <v>16</v>
          </cell>
          <cell r="B25" t="str">
            <v/>
          </cell>
          <cell r="C25" t="str">
            <v/>
          </cell>
          <cell r="D25" t="str">
            <v/>
          </cell>
          <cell r="E25" t="str">
            <v/>
          </cell>
          <cell r="F25" t="str">
            <v/>
          </cell>
          <cell r="G25" t="str">
            <v/>
          </cell>
          <cell r="I25" t="str">
            <v/>
          </cell>
          <cell r="J25" t="str">
            <v>z</v>
          </cell>
          <cell r="L25" t="str">
            <v/>
          </cell>
          <cell r="N25" t="str">
            <v/>
          </cell>
          <cell r="O25">
            <v>0</v>
          </cell>
          <cell r="P25" t="e">
            <v>#VALUE!</v>
          </cell>
          <cell r="Q25" t="str">
            <v/>
          </cell>
          <cell r="R25" t="str">
            <v/>
          </cell>
          <cell r="S25" t="str">
            <v>, </v>
          </cell>
          <cell r="T25" t="str">
            <v>, </v>
          </cell>
        </row>
        <row r="26">
          <cell r="A26">
            <v>17</v>
          </cell>
          <cell r="B26" t="str">
            <v/>
          </cell>
          <cell r="C26" t="str">
            <v/>
          </cell>
          <cell r="D26" t="str">
            <v/>
          </cell>
          <cell r="E26" t="str">
            <v/>
          </cell>
          <cell r="F26" t="str">
            <v/>
          </cell>
          <cell r="G26" t="str">
            <v/>
          </cell>
          <cell r="I26" t="str">
            <v/>
          </cell>
          <cell r="J26" t="str">
            <v>z</v>
          </cell>
          <cell r="L26" t="str">
            <v/>
          </cell>
          <cell r="N26" t="str">
            <v/>
          </cell>
          <cell r="O26">
            <v>0</v>
          </cell>
          <cell r="P26" t="e">
            <v>#VALUE!</v>
          </cell>
          <cell r="Q26" t="str">
            <v/>
          </cell>
          <cell r="R26" t="str">
            <v/>
          </cell>
          <cell r="S26" t="str">
            <v>, </v>
          </cell>
          <cell r="T26" t="str">
            <v>, </v>
          </cell>
        </row>
        <row r="27">
          <cell r="A27">
            <v>18</v>
          </cell>
          <cell r="B27" t="str">
            <v/>
          </cell>
          <cell r="C27" t="str">
            <v/>
          </cell>
          <cell r="D27" t="str">
            <v/>
          </cell>
          <cell r="E27" t="str">
            <v/>
          </cell>
          <cell r="F27" t="str">
            <v/>
          </cell>
          <cell r="G27" t="str">
            <v/>
          </cell>
          <cell r="I27" t="str">
            <v/>
          </cell>
          <cell r="J27" t="str">
            <v>z</v>
          </cell>
          <cell r="L27" t="str">
            <v/>
          </cell>
          <cell r="N27" t="str">
            <v/>
          </cell>
          <cell r="O27">
            <v>0</v>
          </cell>
          <cell r="P27" t="e">
            <v>#VALUE!</v>
          </cell>
          <cell r="Q27" t="str">
            <v/>
          </cell>
          <cell r="R27" t="str">
            <v/>
          </cell>
          <cell r="S27" t="str">
            <v>, </v>
          </cell>
          <cell r="T27" t="str">
            <v>, </v>
          </cell>
        </row>
        <row r="28">
          <cell r="A28">
            <v>19</v>
          </cell>
          <cell r="B28" t="str">
            <v/>
          </cell>
          <cell r="C28" t="str">
            <v/>
          </cell>
          <cell r="D28" t="str">
            <v/>
          </cell>
          <cell r="E28" t="str">
            <v/>
          </cell>
          <cell r="F28" t="str">
            <v/>
          </cell>
          <cell r="G28" t="str">
            <v/>
          </cell>
          <cell r="I28" t="str">
            <v/>
          </cell>
          <cell r="J28" t="str">
            <v>z</v>
          </cell>
          <cell r="L28" t="str">
            <v/>
          </cell>
          <cell r="N28" t="str">
            <v/>
          </cell>
          <cell r="O28">
            <v>0</v>
          </cell>
          <cell r="P28" t="e">
            <v>#VALUE!</v>
          </cell>
          <cell r="Q28" t="str">
            <v/>
          </cell>
          <cell r="R28" t="str">
            <v/>
          </cell>
          <cell r="S28" t="str">
            <v>, </v>
          </cell>
          <cell r="T28" t="str">
            <v>, </v>
          </cell>
        </row>
        <row r="29">
          <cell r="A29">
            <v>20</v>
          </cell>
          <cell r="B29" t="str">
            <v/>
          </cell>
          <cell r="C29" t="str">
            <v/>
          </cell>
          <cell r="D29" t="str">
            <v/>
          </cell>
          <cell r="E29" t="str">
            <v/>
          </cell>
          <cell r="F29" t="str">
            <v/>
          </cell>
          <cell r="G29" t="str">
            <v/>
          </cell>
          <cell r="I29" t="str">
            <v/>
          </cell>
          <cell r="J29" t="str">
            <v>z</v>
          </cell>
          <cell r="L29" t="str">
            <v/>
          </cell>
          <cell r="N29" t="str">
            <v/>
          </cell>
          <cell r="O29">
            <v>0</v>
          </cell>
          <cell r="P29" t="e">
            <v>#VALUE!</v>
          </cell>
          <cell r="Q29" t="str">
            <v/>
          </cell>
          <cell r="R29" t="str">
            <v/>
          </cell>
          <cell r="S29" t="str">
            <v>, </v>
          </cell>
          <cell r="T29" t="str">
            <v>, </v>
          </cell>
        </row>
        <row r="30">
          <cell r="A30">
            <v>21</v>
          </cell>
          <cell r="B30" t="str">
            <v/>
          </cell>
          <cell r="C30" t="str">
            <v/>
          </cell>
          <cell r="D30" t="str">
            <v/>
          </cell>
          <cell r="E30" t="str">
            <v/>
          </cell>
          <cell r="F30" t="str">
            <v/>
          </cell>
          <cell r="G30" t="str">
            <v/>
          </cell>
          <cell r="I30" t="str">
            <v/>
          </cell>
          <cell r="J30" t="str">
            <v>z</v>
          </cell>
          <cell r="L30" t="str">
            <v/>
          </cell>
          <cell r="N30" t="str">
            <v/>
          </cell>
          <cell r="O30">
            <v>0</v>
          </cell>
          <cell r="P30" t="e">
            <v>#VALUE!</v>
          </cell>
          <cell r="Q30" t="str">
            <v/>
          </cell>
          <cell r="R30" t="str">
            <v/>
          </cell>
          <cell r="S30" t="str">
            <v>, </v>
          </cell>
          <cell r="T30" t="str">
            <v>, </v>
          </cell>
        </row>
        <row r="31">
          <cell r="A31">
            <v>22</v>
          </cell>
          <cell r="B31" t="str">
            <v/>
          </cell>
          <cell r="C31" t="str">
            <v/>
          </cell>
          <cell r="D31" t="str">
            <v/>
          </cell>
          <cell r="E31" t="str">
            <v/>
          </cell>
          <cell r="F31" t="str">
            <v/>
          </cell>
          <cell r="G31" t="str">
            <v/>
          </cell>
          <cell r="I31" t="str">
            <v/>
          </cell>
          <cell r="J31" t="str">
            <v>z</v>
          </cell>
          <cell r="L31" t="str">
            <v/>
          </cell>
          <cell r="N31" t="str">
            <v/>
          </cell>
          <cell r="O31">
            <v>0</v>
          </cell>
          <cell r="P31" t="e">
            <v>#VALUE!</v>
          </cell>
          <cell r="Q31" t="str">
            <v/>
          </cell>
          <cell r="R31" t="str">
            <v/>
          </cell>
          <cell r="S31" t="str">
            <v>, </v>
          </cell>
          <cell r="T31" t="str">
            <v>, </v>
          </cell>
        </row>
        <row r="32">
          <cell r="A32">
            <v>23</v>
          </cell>
          <cell r="B32" t="str">
            <v/>
          </cell>
          <cell r="C32" t="str">
            <v/>
          </cell>
          <cell r="D32" t="str">
            <v/>
          </cell>
          <cell r="E32" t="str">
            <v/>
          </cell>
          <cell r="F32" t="str">
            <v/>
          </cell>
          <cell r="G32" t="str">
            <v/>
          </cell>
          <cell r="I32" t="str">
            <v/>
          </cell>
          <cell r="J32" t="str">
            <v>z</v>
          </cell>
          <cell r="L32" t="str">
            <v/>
          </cell>
          <cell r="N32" t="str">
            <v/>
          </cell>
          <cell r="O32">
            <v>0</v>
          </cell>
          <cell r="P32" t="e">
            <v>#VALUE!</v>
          </cell>
          <cell r="Q32" t="str">
            <v/>
          </cell>
          <cell r="R32" t="str">
            <v/>
          </cell>
          <cell r="S32" t="str">
            <v>, </v>
          </cell>
          <cell r="T32" t="str">
            <v>, </v>
          </cell>
        </row>
        <row r="33">
          <cell r="A33">
            <v>24</v>
          </cell>
          <cell r="B33" t="str">
            <v/>
          </cell>
          <cell r="C33" t="str">
            <v/>
          </cell>
          <cell r="D33" t="str">
            <v/>
          </cell>
          <cell r="E33" t="str">
            <v/>
          </cell>
          <cell r="F33" t="str">
            <v/>
          </cell>
          <cell r="G33" t="str">
            <v/>
          </cell>
          <cell r="I33" t="str">
            <v/>
          </cell>
          <cell r="J33" t="str">
            <v>z</v>
          </cell>
          <cell r="L33" t="str">
            <v/>
          </cell>
          <cell r="N33" t="str">
            <v/>
          </cell>
          <cell r="O33">
            <v>0</v>
          </cell>
          <cell r="P33" t="e">
            <v>#VALUE!</v>
          </cell>
          <cell r="Q33" t="str">
            <v/>
          </cell>
          <cell r="R33" t="str">
            <v/>
          </cell>
          <cell r="S33" t="str">
            <v>, </v>
          </cell>
          <cell r="T33" t="str">
            <v>, </v>
          </cell>
        </row>
        <row r="34">
          <cell r="A34">
            <v>25</v>
          </cell>
          <cell r="B34" t="str">
            <v/>
          </cell>
          <cell r="C34" t="str">
            <v/>
          </cell>
          <cell r="D34" t="str">
            <v/>
          </cell>
          <cell r="E34" t="str">
            <v/>
          </cell>
          <cell r="F34" t="str">
            <v/>
          </cell>
          <cell r="G34" t="str">
            <v/>
          </cell>
          <cell r="I34" t="str">
            <v/>
          </cell>
          <cell r="J34" t="str">
            <v>z</v>
          </cell>
          <cell r="L34" t="str">
            <v/>
          </cell>
          <cell r="N34" t="str">
            <v/>
          </cell>
          <cell r="O34">
            <v>0</v>
          </cell>
          <cell r="P34" t="e">
            <v>#VALUE!</v>
          </cell>
          <cell r="Q34" t="str">
            <v/>
          </cell>
          <cell r="R34" t="str">
            <v/>
          </cell>
          <cell r="S34" t="str">
            <v>, </v>
          </cell>
          <cell r="T34" t="str">
            <v>, </v>
          </cell>
        </row>
        <row r="35">
          <cell r="A35">
            <v>26</v>
          </cell>
          <cell r="B35" t="str">
            <v/>
          </cell>
          <cell r="C35" t="str">
            <v/>
          </cell>
          <cell r="D35" t="str">
            <v/>
          </cell>
          <cell r="E35" t="str">
            <v/>
          </cell>
          <cell r="F35" t="str">
            <v/>
          </cell>
          <cell r="G35" t="str">
            <v/>
          </cell>
          <cell r="I35" t="str">
            <v/>
          </cell>
          <cell r="J35" t="str">
            <v>z</v>
          </cell>
          <cell r="L35" t="str">
            <v/>
          </cell>
          <cell r="N35" t="str">
            <v/>
          </cell>
          <cell r="O35">
            <v>0</v>
          </cell>
          <cell r="P35" t="e">
            <v>#VALUE!</v>
          </cell>
          <cell r="Q35" t="str">
            <v/>
          </cell>
          <cell r="R35" t="str">
            <v/>
          </cell>
          <cell r="S35" t="str">
            <v>, </v>
          </cell>
          <cell r="T35" t="str">
            <v>, </v>
          </cell>
        </row>
        <row r="36">
          <cell r="A36">
            <v>27</v>
          </cell>
          <cell r="B36" t="str">
            <v/>
          </cell>
          <cell r="C36" t="str">
            <v/>
          </cell>
          <cell r="D36" t="str">
            <v/>
          </cell>
          <cell r="E36" t="str">
            <v/>
          </cell>
          <cell r="F36" t="str">
            <v/>
          </cell>
          <cell r="G36" t="str">
            <v/>
          </cell>
          <cell r="I36" t="str">
            <v/>
          </cell>
          <cell r="J36" t="str">
            <v>z</v>
          </cell>
          <cell r="L36" t="str">
            <v/>
          </cell>
          <cell r="N36" t="str">
            <v/>
          </cell>
          <cell r="O36">
            <v>0</v>
          </cell>
          <cell r="P36" t="e">
            <v>#VALUE!</v>
          </cell>
          <cell r="Q36" t="str">
            <v/>
          </cell>
          <cell r="R36" t="str">
            <v/>
          </cell>
          <cell r="S36" t="str">
            <v>, </v>
          </cell>
          <cell r="T36" t="str">
            <v>, </v>
          </cell>
        </row>
        <row r="37">
          <cell r="A37">
            <v>28</v>
          </cell>
          <cell r="B37" t="str">
            <v/>
          </cell>
          <cell r="C37" t="str">
            <v/>
          </cell>
          <cell r="D37" t="str">
            <v/>
          </cell>
          <cell r="E37" t="str">
            <v/>
          </cell>
          <cell r="F37" t="str">
            <v/>
          </cell>
          <cell r="G37" t="str">
            <v/>
          </cell>
          <cell r="I37" t="str">
            <v/>
          </cell>
          <cell r="J37" t="str">
            <v>z</v>
          </cell>
          <cell r="L37" t="str">
            <v/>
          </cell>
          <cell r="N37" t="str">
            <v/>
          </cell>
          <cell r="O37">
            <v>0</v>
          </cell>
          <cell r="P37" t="e">
            <v>#VALUE!</v>
          </cell>
          <cell r="Q37" t="str">
            <v/>
          </cell>
          <cell r="R37" t="str">
            <v/>
          </cell>
          <cell r="S37" t="str">
            <v>, </v>
          </cell>
          <cell r="T37" t="str">
            <v>, </v>
          </cell>
        </row>
        <row r="38">
          <cell r="A38">
            <v>29</v>
          </cell>
          <cell r="B38" t="str">
            <v/>
          </cell>
          <cell r="C38" t="str">
            <v/>
          </cell>
          <cell r="D38" t="str">
            <v/>
          </cell>
          <cell r="E38" t="str">
            <v/>
          </cell>
          <cell r="F38" t="str">
            <v/>
          </cell>
          <cell r="G38" t="str">
            <v/>
          </cell>
          <cell r="I38" t="str">
            <v/>
          </cell>
          <cell r="J38" t="str">
            <v>z</v>
          </cell>
          <cell r="L38" t="str">
            <v/>
          </cell>
          <cell r="N38" t="str">
            <v/>
          </cell>
          <cell r="O38">
            <v>0</v>
          </cell>
          <cell r="P38" t="e">
            <v>#VALUE!</v>
          </cell>
          <cell r="Q38" t="str">
            <v/>
          </cell>
          <cell r="R38" t="str">
            <v/>
          </cell>
          <cell r="S38" t="str">
            <v>, </v>
          </cell>
          <cell r="T38" t="str">
            <v>, </v>
          </cell>
        </row>
        <row r="39">
          <cell r="A39">
            <v>30</v>
          </cell>
          <cell r="B39" t="str">
            <v/>
          </cell>
          <cell r="C39" t="str">
            <v/>
          </cell>
          <cell r="D39" t="str">
            <v/>
          </cell>
          <cell r="E39" t="str">
            <v/>
          </cell>
          <cell r="F39" t="str">
            <v/>
          </cell>
          <cell r="G39" t="str">
            <v/>
          </cell>
          <cell r="I39" t="str">
            <v/>
          </cell>
          <cell r="J39" t="str">
            <v>z</v>
          </cell>
          <cell r="L39" t="str">
            <v/>
          </cell>
          <cell r="N39" t="str">
            <v/>
          </cell>
          <cell r="O39">
            <v>0</v>
          </cell>
          <cell r="P39" t="e">
            <v>#VALUE!</v>
          </cell>
          <cell r="Q39" t="str">
            <v/>
          </cell>
          <cell r="R39" t="str">
            <v/>
          </cell>
          <cell r="S39" t="str">
            <v>, </v>
          </cell>
          <cell r="T39" t="str">
            <v>, </v>
          </cell>
        </row>
        <row r="40">
          <cell r="A40">
            <v>31</v>
          </cell>
          <cell r="B40" t="str">
            <v/>
          </cell>
          <cell r="C40" t="str">
            <v/>
          </cell>
          <cell r="D40" t="str">
            <v/>
          </cell>
          <cell r="E40" t="str">
            <v/>
          </cell>
          <cell r="F40" t="str">
            <v/>
          </cell>
          <cell r="G40" t="str">
            <v/>
          </cell>
          <cell r="I40" t="str">
            <v/>
          </cell>
          <cell r="J40" t="str">
            <v>z</v>
          </cell>
          <cell r="L40" t="str">
            <v/>
          </cell>
          <cell r="N40" t="str">
            <v/>
          </cell>
          <cell r="O40">
            <v>0</v>
          </cell>
          <cell r="P40" t="e">
            <v>#VALUE!</v>
          </cell>
          <cell r="Q40" t="str">
            <v/>
          </cell>
          <cell r="R40" t="str">
            <v/>
          </cell>
          <cell r="S40" t="str">
            <v>, </v>
          </cell>
          <cell r="T40" t="str">
            <v>, </v>
          </cell>
        </row>
        <row r="41">
          <cell r="A41">
            <v>32</v>
          </cell>
          <cell r="B41" t="str">
            <v/>
          </cell>
          <cell r="C41" t="str">
            <v/>
          </cell>
          <cell r="D41" t="str">
            <v/>
          </cell>
          <cell r="E41" t="str">
            <v/>
          </cell>
          <cell r="F41" t="str">
            <v/>
          </cell>
          <cell r="G41" t="str">
            <v/>
          </cell>
          <cell r="I41" t="str">
            <v/>
          </cell>
          <cell r="J41" t="str">
            <v>z</v>
          </cell>
          <cell r="L41" t="str">
            <v/>
          </cell>
          <cell r="N41" t="str">
            <v/>
          </cell>
          <cell r="O41">
            <v>0</v>
          </cell>
          <cell r="P41" t="e">
            <v>#VALUE!</v>
          </cell>
          <cell r="Q41" t="str">
            <v/>
          </cell>
          <cell r="R41" t="str">
            <v/>
          </cell>
          <cell r="S41" t="str">
            <v>, </v>
          </cell>
          <cell r="T41"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ytuł"/>
      <sheetName val="Lista TG(S)"/>
      <sheetName val="16(S)"/>
      <sheetName val="PunktacjaTG 16(S)"/>
      <sheetName val="Arkusz1"/>
    </sheetNames>
    <sheetDataSet>
      <sheetData sheetId="0">
        <row r="10">
          <cell r="C10" t="str">
            <v>Mistrzostwa Warszawy</v>
          </cell>
          <cell r="G10" t="str">
            <v>Młodzicy</v>
          </cell>
        </row>
        <row r="12">
          <cell r="G12" t="str">
            <v>Warszawa</v>
          </cell>
        </row>
        <row r="14">
          <cell r="C14" t="str">
            <v>Stanisław Bisiński</v>
          </cell>
          <cell r="G14" t="str">
            <v>23-25.11.2013</v>
          </cell>
        </row>
      </sheetData>
      <sheetData sheetId="1">
        <row r="9">
          <cell r="A9">
            <v>1</v>
          </cell>
          <cell r="B9" t="str">
            <v>Habrych</v>
          </cell>
          <cell r="C9" t="str">
            <v>Martyna</v>
          </cell>
          <cell r="D9" t="str">
            <v>KT Break</v>
          </cell>
          <cell r="E9" t="str">
            <v>262/ma</v>
          </cell>
          <cell r="F9" t="str">
            <v>10.06.2001</v>
          </cell>
          <cell r="H9">
            <v>43</v>
          </cell>
          <cell r="J9" t="str">
            <v>HABRYCH, Martyna</v>
          </cell>
        </row>
        <row r="10">
          <cell r="A10">
            <v>2</v>
          </cell>
          <cell r="B10" t="str">
            <v>Jeleń</v>
          </cell>
          <cell r="C10" t="str">
            <v>Aleksandra</v>
          </cell>
          <cell r="D10" t="str">
            <v>Nst małopolskie</v>
          </cell>
          <cell r="E10" t="str">
            <v>401/ma</v>
          </cell>
          <cell r="F10" t="str">
            <v>05.11.2001</v>
          </cell>
          <cell r="H10">
            <v>51</v>
          </cell>
          <cell r="J10" t="str">
            <v>JELEŃ, Aleksandra</v>
          </cell>
        </row>
        <row r="11">
          <cell r="A11">
            <v>3</v>
          </cell>
          <cell r="B11" t="str">
            <v>Oborska</v>
          </cell>
          <cell r="C11" t="str">
            <v>Oliwia</v>
          </cell>
          <cell r="D11" t="str">
            <v>MKT Lódź</v>
          </cell>
          <cell r="E11" t="str">
            <v>280/lo</v>
          </cell>
          <cell r="F11" t="str">
            <v>12.12.2001</v>
          </cell>
          <cell r="H11">
            <v>59</v>
          </cell>
          <cell r="J11" t="str">
            <v>OBORSKA, Oliwia</v>
          </cell>
        </row>
        <row r="12">
          <cell r="A12">
            <v>4</v>
          </cell>
          <cell r="B12" t="str">
            <v>Derecka</v>
          </cell>
          <cell r="C12" t="str">
            <v>Anna</v>
          </cell>
          <cell r="D12" t="str">
            <v>WTS DeSki</v>
          </cell>
          <cell r="E12" t="str">
            <v>783/ma</v>
          </cell>
          <cell r="F12" t="str">
            <v>09.12.2001</v>
          </cell>
          <cell r="H12">
            <v>60</v>
          </cell>
          <cell r="J12" t="str">
            <v>DERECKA, Anna</v>
          </cell>
        </row>
        <row r="13">
          <cell r="A13">
            <v>5</v>
          </cell>
          <cell r="B13" t="str">
            <v>Pietroiu</v>
          </cell>
          <cell r="C13" t="str">
            <v>Dora</v>
          </cell>
          <cell r="D13" t="str">
            <v>KS Warszawianka</v>
          </cell>
          <cell r="E13" t="str">
            <v>1490/ma</v>
          </cell>
          <cell r="F13" t="str">
            <v>27.07.2000</v>
          </cell>
          <cell r="H13">
            <v>71</v>
          </cell>
          <cell r="J13" t="str">
            <v>PIETROIU, Dora</v>
          </cell>
        </row>
        <row r="14">
          <cell r="A14">
            <v>6</v>
          </cell>
          <cell r="B14" t="str">
            <v>Filipecka</v>
          </cell>
          <cell r="C14" t="str">
            <v>Zuzanna</v>
          </cell>
          <cell r="D14" t="str">
            <v>Nst mazowieckie</v>
          </cell>
          <cell r="E14" t="str">
            <v>697/ma</v>
          </cell>
          <cell r="F14" t="str">
            <v>13.09.2001</v>
          </cell>
          <cell r="H14">
            <v>79</v>
          </cell>
          <cell r="J14" t="str">
            <v>FILIPECKA, Zuzanna</v>
          </cell>
        </row>
        <row r="15">
          <cell r="A15">
            <v>7</v>
          </cell>
          <cell r="B15" t="str">
            <v>Miazek</v>
          </cell>
          <cell r="C15" t="str">
            <v>Patrycja</v>
          </cell>
          <cell r="D15" t="str">
            <v>WTS DeSki</v>
          </cell>
          <cell r="E15" t="str">
            <v>582/ma</v>
          </cell>
          <cell r="F15" t="str">
            <v>26.08.2000</v>
          </cell>
          <cell r="H15">
            <v>92</v>
          </cell>
          <cell r="J15" t="str">
            <v>MIAZEK, Patrycja</v>
          </cell>
        </row>
        <row r="16">
          <cell r="A16">
            <v>8</v>
          </cell>
          <cell r="B16" t="str">
            <v>Szymańska</v>
          </cell>
          <cell r="C16" t="str">
            <v>Katarzyna</v>
          </cell>
          <cell r="D16" t="str">
            <v>Nst mazowieckie</v>
          </cell>
          <cell r="E16" t="str">
            <v>725/ma</v>
          </cell>
          <cell r="F16" t="str">
            <v>22.08.2000</v>
          </cell>
          <cell r="H16">
            <v>109</v>
          </cell>
          <cell r="J16" t="str">
            <v>SZYMAŃSKA, Katarzyna</v>
          </cell>
        </row>
        <row r="17">
          <cell r="A17">
            <v>9</v>
          </cell>
          <cell r="B17" t="str">
            <v>Muszyńska</v>
          </cell>
          <cell r="C17" t="str">
            <v>Aleksandra</v>
          </cell>
          <cell r="D17" t="str">
            <v>MKT Lódź</v>
          </cell>
          <cell r="E17" t="str">
            <v>127/lo</v>
          </cell>
          <cell r="F17" t="str">
            <v>11.08.2000</v>
          </cell>
          <cell r="H17">
            <v>113</v>
          </cell>
          <cell r="J17" t="str">
            <v>MUSZYŃSKA, Aleksandra</v>
          </cell>
        </row>
        <row r="18">
          <cell r="A18">
            <v>10</v>
          </cell>
          <cell r="B18" t="str">
            <v>Kacprzak</v>
          </cell>
          <cell r="C18" t="str">
            <v>Gabriela</v>
          </cell>
          <cell r="D18" t="str">
            <v>MKS AM Tenis</v>
          </cell>
          <cell r="E18" t="str">
            <v>1311/ma</v>
          </cell>
          <cell r="F18" t="str">
            <v>03.04.2000</v>
          </cell>
          <cell r="H18">
            <v>121</v>
          </cell>
          <cell r="J18" t="str">
            <v>KACPRZAK, Gabriela</v>
          </cell>
        </row>
        <row r="19">
          <cell r="A19">
            <v>11</v>
          </cell>
          <cell r="B19" t="str">
            <v>Okruszko</v>
          </cell>
          <cell r="C19" t="str">
            <v>Maja</v>
          </cell>
          <cell r="D19" t="str">
            <v>WTS DeSki</v>
          </cell>
          <cell r="E19" t="str">
            <v>1149/ma</v>
          </cell>
          <cell r="F19" t="str">
            <v>11.03.2001</v>
          </cell>
          <cell r="H19">
            <v>143</v>
          </cell>
          <cell r="J19" t="str">
            <v>OKRUSZKO, Maja</v>
          </cell>
        </row>
        <row r="20">
          <cell r="A20">
            <v>12</v>
          </cell>
          <cell r="B20" t="str">
            <v>Brunzlow</v>
          </cell>
          <cell r="C20" t="str">
            <v>Nadia</v>
          </cell>
          <cell r="D20" t="str">
            <v>WTS DeSki</v>
          </cell>
          <cell r="E20" t="str">
            <v>982/ma</v>
          </cell>
          <cell r="F20" t="str">
            <v>23.06.2001</v>
          </cell>
          <cell r="H20">
            <v>148</v>
          </cell>
          <cell r="J20" t="str">
            <v>BRUNZLOW, Nadia</v>
          </cell>
        </row>
        <row r="21">
          <cell r="A21">
            <v>13</v>
          </cell>
          <cell r="B21" t="str">
            <v>Hatowska</v>
          </cell>
          <cell r="C21" t="str">
            <v>Agnieszka</v>
          </cell>
          <cell r="D21" t="str">
            <v>KT Legia</v>
          </cell>
          <cell r="E21" t="str">
            <v>1087/ma</v>
          </cell>
          <cell r="F21" t="str">
            <v>24.05.2001</v>
          </cell>
          <cell r="H21">
            <v>149</v>
          </cell>
          <cell r="J21" t="str">
            <v>HATOWSKA, Agnieszka</v>
          </cell>
        </row>
        <row r="22">
          <cell r="A22">
            <v>14</v>
          </cell>
          <cell r="B22" t="str">
            <v>Dziewięcka</v>
          </cell>
          <cell r="C22" t="str">
            <v>Zuzanna</v>
          </cell>
          <cell r="D22" t="str">
            <v>Nst mazowieckie</v>
          </cell>
          <cell r="E22" t="str">
            <v>1300/ma</v>
          </cell>
          <cell r="F22" t="str">
            <v>21.05.2000</v>
          </cell>
          <cell r="H22">
            <v>175</v>
          </cell>
          <cell r="J22" t="str">
            <v>DZIEWIĘCKA, Zuzanna</v>
          </cell>
        </row>
        <row r="23">
          <cell r="A23">
            <v>15</v>
          </cell>
          <cell r="B23" t="str">
            <v>Rutkowska</v>
          </cell>
          <cell r="C23" t="str">
            <v>Zofia</v>
          </cell>
          <cell r="D23" t="str">
            <v>WTS DeSki</v>
          </cell>
          <cell r="E23" t="str">
            <v>1028/ma</v>
          </cell>
          <cell r="F23" t="str">
            <v>03.04.2001</v>
          </cell>
          <cell r="H23">
            <v>203</v>
          </cell>
          <cell r="J23" t="str">
            <v>RUTKOWSKA, Zofia</v>
          </cell>
        </row>
        <row r="24">
          <cell r="A24">
            <v>16</v>
          </cell>
          <cell r="B24" t="str">
            <v>BYE</v>
          </cell>
          <cell r="J24" t="str">
            <v>BYE, </v>
          </cell>
        </row>
        <row r="25">
          <cell r="A25">
            <v>17</v>
          </cell>
          <cell r="J25" t="str">
            <v>, </v>
          </cell>
        </row>
        <row r="26">
          <cell r="A26">
            <v>18</v>
          </cell>
          <cell r="J26" t="str">
            <v>, </v>
          </cell>
        </row>
        <row r="27">
          <cell r="A27">
            <v>19</v>
          </cell>
          <cell r="J27" t="str">
            <v>, </v>
          </cell>
        </row>
        <row r="28">
          <cell r="A28">
            <v>20</v>
          </cell>
          <cell r="J28" t="str">
            <v>, </v>
          </cell>
        </row>
        <row r="29">
          <cell r="A29">
            <v>21</v>
          </cell>
          <cell r="J29" t="str">
            <v>, </v>
          </cell>
        </row>
        <row r="30">
          <cell r="A30">
            <v>22</v>
          </cell>
          <cell r="J30" t="str">
            <v>, </v>
          </cell>
        </row>
        <row r="31">
          <cell r="A31">
            <v>23</v>
          </cell>
          <cell r="J31" t="str">
            <v>, </v>
          </cell>
        </row>
        <row r="32">
          <cell r="A32">
            <v>24</v>
          </cell>
          <cell r="J32" t="str">
            <v>, </v>
          </cell>
        </row>
        <row r="33">
          <cell r="A33">
            <v>25</v>
          </cell>
          <cell r="J33" t="str">
            <v>, </v>
          </cell>
        </row>
        <row r="34">
          <cell r="A34">
            <v>26</v>
          </cell>
          <cell r="J34" t="str">
            <v>, </v>
          </cell>
        </row>
        <row r="35">
          <cell r="A35">
            <v>27</v>
          </cell>
          <cell r="J35" t="str">
            <v>, </v>
          </cell>
        </row>
        <row r="36">
          <cell r="A36">
            <v>28</v>
          </cell>
          <cell r="J36" t="str">
            <v>, </v>
          </cell>
        </row>
        <row r="37">
          <cell r="A37">
            <v>29</v>
          </cell>
          <cell r="J37" t="str">
            <v>, </v>
          </cell>
        </row>
        <row r="38">
          <cell r="A38">
            <v>30</v>
          </cell>
          <cell r="J38" t="str">
            <v>, </v>
          </cell>
        </row>
        <row r="39">
          <cell r="A39">
            <v>31</v>
          </cell>
          <cell r="J39" t="str">
            <v>, </v>
          </cell>
        </row>
        <row r="40">
          <cell r="A40">
            <v>32</v>
          </cell>
          <cell r="J40" t="str">
            <v>, </v>
          </cell>
        </row>
        <row r="41">
          <cell r="A41">
            <v>33</v>
          </cell>
          <cell r="J41" t="str">
            <v>, </v>
          </cell>
        </row>
        <row r="42">
          <cell r="A42">
            <v>34</v>
          </cell>
          <cell r="J42" t="str">
            <v>, </v>
          </cell>
        </row>
        <row r="43">
          <cell r="A43">
            <v>35</v>
          </cell>
          <cell r="J43" t="str">
            <v>, </v>
          </cell>
        </row>
        <row r="44">
          <cell r="A44">
            <v>36</v>
          </cell>
          <cell r="J44" t="str">
            <v>, </v>
          </cell>
        </row>
        <row r="45">
          <cell r="A45">
            <v>37</v>
          </cell>
          <cell r="J45" t="str">
            <v>, </v>
          </cell>
        </row>
        <row r="46">
          <cell r="A46">
            <v>38</v>
          </cell>
          <cell r="J46" t="str">
            <v>, </v>
          </cell>
        </row>
        <row r="47">
          <cell r="A47">
            <v>39</v>
          </cell>
          <cell r="J47" t="str">
            <v>, </v>
          </cell>
        </row>
        <row r="48">
          <cell r="A48">
            <v>40</v>
          </cell>
          <cell r="J48" t="str">
            <v>, </v>
          </cell>
        </row>
        <row r="49">
          <cell r="A49">
            <v>41</v>
          </cell>
          <cell r="J49" t="str">
            <v>, </v>
          </cell>
        </row>
        <row r="50">
          <cell r="A50">
            <v>42</v>
          </cell>
          <cell r="J50" t="str">
            <v>, </v>
          </cell>
        </row>
        <row r="51">
          <cell r="A51">
            <v>43</v>
          </cell>
          <cell r="J51" t="str">
            <v>, </v>
          </cell>
        </row>
        <row r="52">
          <cell r="A52">
            <v>44</v>
          </cell>
          <cell r="J52" t="str">
            <v>, </v>
          </cell>
        </row>
        <row r="53">
          <cell r="A53">
            <v>45</v>
          </cell>
          <cell r="J53" t="str">
            <v>, </v>
          </cell>
        </row>
        <row r="54">
          <cell r="A54">
            <v>46</v>
          </cell>
          <cell r="J54" t="str">
            <v>, </v>
          </cell>
        </row>
        <row r="55">
          <cell r="A55">
            <v>47</v>
          </cell>
          <cell r="J55" t="str">
            <v>, </v>
          </cell>
        </row>
        <row r="56">
          <cell r="A56">
            <v>48</v>
          </cell>
          <cell r="J56" t="str">
            <v>, </v>
          </cell>
        </row>
        <row r="57">
          <cell r="A57">
            <v>49</v>
          </cell>
          <cell r="J57" t="str">
            <v>, </v>
          </cell>
        </row>
        <row r="58">
          <cell r="A58">
            <v>50</v>
          </cell>
          <cell r="J58" t="str">
            <v>, </v>
          </cell>
        </row>
        <row r="59">
          <cell r="A59">
            <v>51</v>
          </cell>
          <cell r="J59" t="str">
            <v>, </v>
          </cell>
        </row>
        <row r="60">
          <cell r="A60">
            <v>52</v>
          </cell>
          <cell r="J60" t="str">
            <v>, </v>
          </cell>
        </row>
        <row r="61">
          <cell r="A61">
            <v>53</v>
          </cell>
          <cell r="J61" t="str">
            <v>, </v>
          </cell>
        </row>
        <row r="62">
          <cell r="A62">
            <v>54</v>
          </cell>
          <cell r="J62" t="str">
            <v>, </v>
          </cell>
        </row>
        <row r="63">
          <cell r="A63">
            <v>55</v>
          </cell>
          <cell r="J63" t="str">
            <v>, </v>
          </cell>
        </row>
        <row r="64">
          <cell r="A64">
            <v>56</v>
          </cell>
          <cell r="J64" t="str">
            <v>, </v>
          </cell>
        </row>
        <row r="65">
          <cell r="A65">
            <v>57</v>
          </cell>
          <cell r="J65" t="str">
            <v>, </v>
          </cell>
        </row>
        <row r="66">
          <cell r="A66">
            <v>58</v>
          </cell>
          <cell r="J66" t="str">
            <v>, </v>
          </cell>
        </row>
        <row r="67">
          <cell r="A67">
            <v>59</v>
          </cell>
          <cell r="J67" t="str">
            <v>, </v>
          </cell>
        </row>
        <row r="68">
          <cell r="A68">
            <v>60</v>
          </cell>
          <cell r="J68" t="str">
            <v>, </v>
          </cell>
        </row>
        <row r="69">
          <cell r="A69">
            <v>61</v>
          </cell>
          <cell r="J69" t="str">
            <v>, </v>
          </cell>
        </row>
        <row r="70">
          <cell r="A70">
            <v>62</v>
          </cell>
          <cell r="J70" t="str">
            <v>, </v>
          </cell>
        </row>
        <row r="71">
          <cell r="A71">
            <v>63</v>
          </cell>
          <cell r="J71" t="str">
            <v>, </v>
          </cell>
        </row>
        <row r="72">
          <cell r="A72">
            <v>64</v>
          </cell>
          <cell r="J7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90"/>
  <sheetViews>
    <sheetView showZeros="0" zoomScalePageLayoutView="0" workbookViewId="0" topLeftCell="A7">
      <selection activeCell="K3" sqref="K3"/>
    </sheetView>
  </sheetViews>
  <sheetFormatPr defaultColWidth="9.140625" defaultRowHeight="12.75"/>
  <cols>
    <col min="1" max="1" width="2.28125" style="0" customWidth="1"/>
    <col min="2" max="2" width="3.28125" style="0" customWidth="1"/>
    <col min="3" max="4" width="3.7109375" style="0" customWidth="1"/>
    <col min="5" max="5" width="18.7109375" style="0" customWidth="1"/>
    <col min="6" max="6" width="1.7109375" style="0" customWidth="1"/>
    <col min="7" max="7" width="12.7109375" style="0" customWidth="1"/>
    <col min="8" max="8" width="1.7109375" style="0" customWidth="1"/>
    <col min="9" max="9" width="10.7109375" style="0" customWidth="1"/>
    <col min="10" max="10" width="1.7109375" style="0" customWidth="1"/>
    <col min="11" max="11" width="10.7109375" style="0" customWidth="1"/>
    <col min="12" max="12" width="1.7109375" style="0" customWidth="1"/>
    <col min="13" max="13" width="10.7109375" style="0" customWidth="1"/>
    <col min="14" max="14" width="1.7109375" style="0" customWidth="1"/>
    <col min="15" max="15" width="10.7109375" style="0" customWidth="1"/>
    <col min="16" max="16" width="1.7109375" style="0" customWidth="1"/>
    <col min="17" max="17" width="9.00390625" style="0" customWidth="1"/>
    <col min="18" max="18" width="9.57421875" style="0" hidden="1" customWidth="1"/>
  </cols>
  <sheetData>
    <row r="1" spans="1:21" s="4" customFormat="1" ht="19.5" customHeight="1">
      <c r="A1" s="1" t="str">
        <f>'[1]Tytuł'!$C$10</f>
        <v>Mistrzostwa Warszawy</v>
      </c>
      <c r="B1" s="1"/>
      <c r="C1" s="1"/>
      <c r="D1" s="1"/>
      <c r="E1" s="1"/>
      <c r="F1" s="1"/>
      <c r="G1" s="1"/>
      <c r="H1" s="2" t="s">
        <v>0</v>
      </c>
      <c r="I1" s="3" t="str">
        <f>'[1]Tytuł'!$C$14</f>
        <v>Stanisław Bisiński</v>
      </c>
      <c r="J1" s="2"/>
      <c r="K1" s="3"/>
      <c r="L1" s="1"/>
      <c r="M1" s="1"/>
      <c r="N1" s="1"/>
      <c r="O1" s="1"/>
      <c r="P1" s="1"/>
      <c r="Q1" s="1"/>
      <c r="R1" s="1"/>
      <c r="S1" s="1"/>
      <c r="T1" s="1"/>
      <c r="U1" s="1"/>
    </row>
    <row r="2" spans="1:21" ht="12.75">
      <c r="A2" s="5"/>
      <c r="B2" s="5"/>
      <c r="C2" s="5"/>
      <c r="D2" s="5"/>
      <c r="E2" s="5"/>
      <c r="F2" s="5"/>
      <c r="G2" s="5"/>
      <c r="H2" s="2" t="s">
        <v>1</v>
      </c>
      <c r="I2" s="3" t="str">
        <f>'[1]Tytuł'!$G$10</f>
        <v>Młodzicy</v>
      </c>
      <c r="J2" s="2"/>
      <c r="K2" s="3"/>
      <c r="L2" s="5"/>
      <c r="M2" s="5"/>
      <c r="N2" s="5"/>
      <c r="O2" s="5"/>
      <c r="P2" s="5"/>
      <c r="Q2" s="5"/>
      <c r="R2" s="5"/>
      <c r="S2" s="5"/>
      <c r="T2" s="5"/>
      <c r="U2" s="5"/>
    </row>
    <row r="3" spans="1:21" ht="12.75">
      <c r="A3" s="5"/>
      <c r="B3" s="5"/>
      <c r="C3" s="6" t="s">
        <v>2</v>
      </c>
      <c r="D3" s="5"/>
      <c r="E3" s="5"/>
      <c r="F3" s="5"/>
      <c r="G3" s="5"/>
      <c r="H3" s="2" t="s">
        <v>3</v>
      </c>
      <c r="I3" s="3" t="str">
        <f>'[1]Tytuł'!$G$12</f>
        <v>Warszawa</v>
      </c>
      <c r="J3" s="2"/>
      <c r="K3" s="3"/>
      <c r="L3" s="5"/>
      <c r="M3" s="5"/>
      <c r="N3" s="5"/>
      <c r="O3" s="5"/>
      <c r="P3" s="5"/>
      <c r="Q3" s="5"/>
      <c r="R3" s="5"/>
      <c r="S3" s="5"/>
      <c r="T3" s="5"/>
      <c r="U3" s="5"/>
    </row>
    <row r="4" spans="1:21" ht="12.75">
      <c r="A4" s="5"/>
      <c r="B4" s="5"/>
      <c r="C4" s="7" t="s">
        <v>4</v>
      </c>
      <c r="D4" s="5"/>
      <c r="E4" s="5"/>
      <c r="F4" s="5"/>
      <c r="G4" s="5"/>
      <c r="H4" s="2" t="s">
        <v>5</v>
      </c>
      <c r="I4" s="3" t="str">
        <f>'[1]Tytuł'!$G$14</f>
        <v>23-25.11.2013</v>
      </c>
      <c r="J4" s="2"/>
      <c r="K4" s="3"/>
      <c r="L4" s="5"/>
      <c r="M4" s="5"/>
      <c r="N4" s="5"/>
      <c r="O4" s="5"/>
      <c r="P4" s="5"/>
      <c r="Q4" s="5"/>
      <c r="R4" s="5"/>
      <c r="S4" s="5"/>
      <c r="T4" s="5"/>
      <c r="U4" s="5"/>
    </row>
    <row r="5" spans="1:21" ht="9.75" customHeight="1">
      <c r="A5" s="5"/>
      <c r="B5" s="5"/>
      <c r="C5" s="5"/>
      <c r="D5" s="5"/>
      <c r="E5" s="5"/>
      <c r="F5" s="5"/>
      <c r="G5" s="5"/>
      <c r="H5" s="5"/>
      <c r="I5" s="5"/>
      <c r="J5" s="5"/>
      <c r="K5" s="5"/>
      <c r="L5" s="5"/>
      <c r="M5" s="5"/>
      <c r="N5" s="5"/>
      <c r="O5" s="5"/>
      <c r="P5" s="5"/>
      <c r="Q5" s="5"/>
      <c r="R5" s="5"/>
      <c r="S5" s="5"/>
      <c r="T5" s="5"/>
      <c r="U5" s="5"/>
    </row>
    <row r="6" spans="1:21" ht="9.75" customHeight="1">
      <c r="A6" s="8"/>
      <c r="B6" s="9" t="s">
        <v>6</v>
      </c>
      <c r="C6" s="9" t="s">
        <v>7</v>
      </c>
      <c r="D6" s="9" t="s">
        <v>8</v>
      </c>
      <c r="E6" s="8" t="s">
        <v>9</v>
      </c>
      <c r="F6" s="8"/>
      <c r="G6" s="9" t="s">
        <v>10</v>
      </c>
      <c r="H6" s="8"/>
      <c r="I6" s="9" t="s">
        <v>11</v>
      </c>
      <c r="J6" s="9"/>
      <c r="K6" s="9" t="s">
        <v>12</v>
      </c>
      <c r="L6" s="9"/>
      <c r="M6" s="9" t="s">
        <v>13</v>
      </c>
      <c r="N6" s="9"/>
      <c r="O6" s="9" t="s">
        <v>14</v>
      </c>
      <c r="P6" s="8"/>
      <c r="R6" s="5"/>
      <c r="S6" s="5"/>
      <c r="T6" s="5"/>
      <c r="U6" s="5"/>
    </row>
    <row r="7" spans="1:21" ht="6" customHeight="1">
      <c r="A7" s="10"/>
      <c r="B7" s="5"/>
      <c r="C7" s="5"/>
      <c r="D7" s="5"/>
      <c r="E7" s="5"/>
      <c r="F7" s="5"/>
      <c r="G7" s="5"/>
      <c r="H7" s="5"/>
      <c r="I7" s="5"/>
      <c r="J7" s="5"/>
      <c r="K7" s="5"/>
      <c r="L7" s="5"/>
      <c r="M7" s="5"/>
      <c r="N7" s="5"/>
      <c r="O7" s="5"/>
      <c r="P7" s="5"/>
      <c r="Q7" s="5"/>
      <c r="R7" s="11"/>
      <c r="S7" s="5"/>
      <c r="T7" s="5"/>
      <c r="U7" s="5"/>
    </row>
    <row r="8" spans="1:21" ht="9" customHeight="1">
      <c r="A8" s="12">
        <v>1</v>
      </c>
      <c r="B8" s="13"/>
      <c r="C8" s="13">
        <v>22</v>
      </c>
      <c r="D8" s="14">
        <v>1</v>
      </c>
      <c r="E8" s="15" t="s">
        <v>15</v>
      </c>
      <c r="F8" s="16"/>
      <c r="G8" s="10" t="s">
        <v>16</v>
      </c>
      <c r="H8" s="5"/>
      <c r="I8" s="5"/>
      <c r="J8" s="5"/>
      <c r="K8" s="5"/>
      <c r="L8" s="5"/>
      <c r="M8" s="5"/>
      <c r="N8" s="5"/>
      <c r="O8" s="5"/>
      <c r="P8" s="5"/>
      <c r="Q8" s="5"/>
      <c r="R8" s="17" t="str">
        <f>IF($D8="","",VLOOKUP($D8,'[1]Lista TG(S)'!$A$9:$J$72,2))</f>
        <v>Lewandowski</v>
      </c>
      <c r="S8" s="5"/>
      <c r="T8" s="5"/>
      <c r="U8" s="5"/>
    </row>
    <row r="9" spans="1:21" ht="9" customHeight="1">
      <c r="A9" s="18"/>
      <c r="B9" s="19"/>
      <c r="C9" s="19"/>
      <c r="D9" s="20"/>
      <c r="E9" s="21"/>
      <c r="F9" s="22"/>
      <c r="G9" s="23"/>
      <c r="H9" s="24" t="s">
        <v>17</v>
      </c>
      <c r="I9" s="25" t="s">
        <v>18</v>
      </c>
      <c r="J9" s="26"/>
      <c r="K9" s="27"/>
      <c r="L9" s="5"/>
      <c r="M9" s="5"/>
      <c r="N9" s="5"/>
      <c r="O9" s="5"/>
      <c r="P9" s="5"/>
      <c r="Q9" s="5"/>
      <c r="R9" s="17"/>
      <c r="S9" s="5"/>
      <c r="T9" s="5"/>
      <c r="U9" s="5"/>
    </row>
    <row r="10" spans="1:21" ht="9" customHeight="1">
      <c r="A10" s="28">
        <v>2</v>
      </c>
      <c r="B10" s="29"/>
      <c r="C10" s="29">
        <v>158</v>
      </c>
      <c r="D10" s="30">
        <v>18</v>
      </c>
      <c r="E10" s="31" t="s">
        <v>19</v>
      </c>
      <c r="F10" s="32"/>
      <c r="G10" s="33" t="s">
        <v>20</v>
      </c>
      <c r="H10" s="34"/>
      <c r="I10" s="21" t="s">
        <v>21</v>
      </c>
      <c r="J10" s="35">
        <v>1</v>
      </c>
      <c r="K10" s="36">
        <v>18</v>
      </c>
      <c r="L10" s="5"/>
      <c r="M10" s="5"/>
      <c r="N10" s="5"/>
      <c r="O10" s="5"/>
      <c r="P10" s="5"/>
      <c r="Q10" s="5"/>
      <c r="R10" s="17" t="str">
        <f>IF($D10="","",VLOOKUP($D10,'[1]Lista TG(S)'!$A$9:$J$72,2))</f>
        <v>Bąkowski</v>
      </c>
      <c r="S10" s="5"/>
      <c r="T10" s="5"/>
      <c r="U10" s="5"/>
    </row>
    <row r="11" spans="1:21" ht="9" customHeight="1">
      <c r="A11" s="12"/>
      <c r="B11" s="37"/>
      <c r="C11" s="37"/>
      <c r="D11" s="38"/>
      <c r="E11" s="17"/>
      <c r="F11" s="5"/>
      <c r="G11" s="39"/>
      <c r="H11" s="40"/>
      <c r="I11" s="41"/>
      <c r="J11" s="42" t="s">
        <v>17</v>
      </c>
      <c r="K11" s="25" t="s">
        <v>18</v>
      </c>
      <c r="L11" s="43"/>
      <c r="M11" s="44"/>
      <c r="N11" s="5"/>
      <c r="O11" s="5"/>
      <c r="P11" s="5"/>
      <c r="Q11" s="5"/>
      <c r="R11" s="11"/>
      <c r="S11" s="5"/>
      <c r="T11" s="5"/>
      <c r="U11" s="5"/>
    </row>
    <row r="12" spans="1:21" ht="9" customHeight="1">
      <c r="A12" s="12">
        <v>3</v>
      </c>
      <c r="B12" s="29"/>
      <c r="C12" s="29">
        <v>154</v>
      </c>
      <c r="D12" s="30">
        <v>17</v>
      </c>
      <c r="E12" s="31" t="s">
        <v>22</v>
      </c>
      <c r="F12" s="32"/>
      <c r="G12" s="33" t="s">
        <v>23</v>
      </c>
      <c r="H12" s="40"/>
      <c r="I12" s="41"/>
      <c r="J12" s="42"/>
      <c r="K12" s="21" t="s">
        <v>24</v>
      </c>
      <c r="L12" s="35">
        <f>IF(OR(J11="a",J11="as"),J10,IF(OR(J11="b",J11="bs"),J14,""))</f>
        <v>1</v>
      </c>
      <c r="M12" s="36">
        <f>IF(OR(J11="a",J11="as"),J14,IF(OR(J11="b",J11="bs"),J10,""))</f>
        <v>9</v>
      </c>
      <c r="N12" s="5"/>
      <c r="O12" s="5"/>
      <c r="P12" s="5"/>
      <c r="Q12" s="5"/>
      <c r="R12" s="17" t="str">
        <f>IF($D12="","",VLOOKUP($D12,'[1]Lista TG(S)'!$A$9:$J$72,2))</f>
        <v>Pastuszak</v>
      </c>
      <c r="S12" s="5"/>
      <c r="T12" s="5"/>
      <c r="U12" s="5"/>
    </row>
    <row r="13" spans="1:21" ht="9" customHeight="1">
      <c r="A13" s="18"/>
      <c r="B13" s="19"/>
      <c r="C13" s="19"/>
      <c r="D13" s="20"/>
      <c r="E13" s="21"/>
      <c r="F13" s="22"/>
      <c r="G13" s="23"/>
      <c r="H13" s="24" t="s">
        <v>25</v>
      </c>
      <c r="I13" s="25" t="s">
        <v>26</v>
      </c>
      <c r="J13" s="45"/>
      <c r="K13" s="27"/>
      <c r="L13" s="42"/>
      <c r="M13" s="5"/>
      <c r="N13" s="5"/>
      <c r="O13" s="5"/>
      <c r="P13" s="5"/>
      <c r="Q13" s="5"/>
      <c r="R13" s="11"/>
      <c r="S13" s="5"/>
      <c r="T13" s="5"/>
      <c r="U13" s="5"/>
    </row>
    <row r="14" spans="1:21" ht="9" customHeight="1">
      <c r="A14" s="28">
        <v>4</v>
      </c>
      <c r="B14" s="29"/>
      <c r="C14" s="29">
        <v>76</v>
      </c>
      <c r="D14" s="30">
        <v>9</v>
      </c>
      <c r="E14" s="31" t="s">
        <v>27</v>
      </c>
      <c r="F14" s="32"/>
      <c r="G14" s="33" t="s">
        <v>16</v>
      </c>
      <c r="H14" s="34"/>
      <c r="I14" s="17" t="s">
        <v>28</v>
      </c>
      <c r="J14" s="46">
        <v>9</v>
      </c>
      <c r="K14" s="36">
        <v>17</v>
      </c>
      <c r="L14" s="42"/>
      <c r="M14" s="5"/>
      <c r="N14" s="5"/>
      <c r="O14" s="5"/>
      <c r="P14" s="5"/>
      <c r="Q14" s="5"/>
      <c r="R14" s="17" t="str">
        <f>IF($D14="","",VLOOKUP($D14,'[1]Lista TG(S)'!$A$9:$J$72,2))</f>
        <v>Zajączkowski</v>
      </c>
      <c r="S14" s="5"/>
      <c r="T14" s="5"/>
      <c r="U14" s="5"/>
    </row>
    <row r="15" spans="1:21" ht="9" customHeight="1">
      <c r="A15" s="12"/>
      <c r="B15" s="37"/>
      <c r="C15" s="37"/>
      <c r="D15" s="38"/>
      <c r="E15" s="17"/>
      <c r="F15" s="5"/>
      <c r="G15" s="39"/>
      <c r="H15" s="40"/>
      <c r="I15" s="5"/>
      <c r="J15" s="40"/>
      <c r="K15" s="41"/>
      <c r="L15" s="42" t="s">
        <v>17</v>
      </c>
      <c r="M15" s="25" t="str">
        <f>UPPER(IF(OR(L15="a",L15="as"),K11,IF(OR(L15="b",L15="bs"),K19,"")))</f>
        <v>LEWANDOWSKI</v>
      </c>
      <c r="N15" s="43"/>
      <c r="O15" s="44"/>
      <c r="P15" s="5"/>
      <c r="Q15" s="5"/>
      <c r="R15" s="11"/>
      <c r="S15" s="5"/>
      <c r="T15" s="5"/>
      <c r="U15" s="5"/>
    </row>
    <row r="16" spans="1:21" ht="9" customHeight="1">
      <c r="A16" s="12">
        <v>5</v>
      </c>
      <c r="B16" s="29"/>
      <c r="C16" s="29">
        <v>84</v>
      </c>
      <c r="D16" s="30">
        <v>10</v>
      </c>
      <c r="E16" s="31" t="s">
        <v>29</v>
      </c>
      <c r="F16" s="32"/>
      <c r="G16" s="33" t="s">
        <v>30</v>
      </c>
      <c r="H16" s="40"/>
      <c r="I16" s="5"/>
      <c r="J16" s="40"/>
      <c r="K16" s="41"/>
      <c r="L16" s="42"/>
      <c r="M16" s="21" t="s">
        <v>31</v>
      </c>
      <c r="N16" s="35">
        <f>IF(OR(L15="a",L15="as"),L12,IF(OR(L15="b",L15="bs"),L20,""))</f>
        <v>1</v>
      </c>
      <c r="O16" s="36">
        <f>IF(OR(L15="a",L15="as"),L20,IF(OR(L15="b",L15="bs"),L12,""))</f>
        <v>10</v>
      </c>
      <c r="P16" s="5"/>
      <c r="Q16" s="5"/>
      <c r="R16" s="17" t="str">
        <f>IF($D16="","",VLOOKUP($D16,'[1]Lista TG(S)'!$A$9:$J$72,2))</f>
        <v>Bobiński</v>
      </c>
      <c r="S16" s="5"/>
      <c r="T16" s="5"/>
      <c r="U16" s="5"/>
    </row>
    <row r="17" spans="1:21" ht="9" customHeight="1">
      <c r="A17" s="18"/>
      <c r="B17" s="19"/>
      <c r="C17" s="19"/>
      <c r="D17" s="20"/>
      <c r="E17" s="21"/>
      <c r="F17" s="22"/>
      <c r="G17" s="23"/>
      <c r="H17" s="24" t="s">
        <v>17</v>
      </c>
      <c r="I17" s="25" t="s">
        <v>32</v>
      </c>
      <c r="J17" s="26"/>
      <c r="K17" s="27"/>
      <c r="L17" s="42"/>
      <c r="M17" s="41"/>
      <c r="N17" s="47"/>
      <c r="O17" s="5"/>
      <c r="P17" s="5"/>
      <c r="Q17" s="5"/>
      <c r="R17" s="11"/>
      <c r="S17" s="5"/>
      <c r="T17" s="5"/>
      <c r="U17" s="5"/>
    </row>
    <row r="18" spans="1:21" ht="9" customHeight="1">
      <c r="A18" s="28">
        <v>6</v>
      </c>
      <c r="B18" s="29"/>
      <c r="C18" s="29" t="s">
        <v>33</v>
      </c>
      <c r="D18" s="30">
        <v>32</v>
      </c>
      <c r="E18" s="31" t="s">
        <v>34</v>
      </c>
      <c r="F18" s="32"/>
      <c r="G18" s="33" t="s">
        <v>35</v>
      </c>
      <c r="H18" s="34"/>
      <c r="I18" s="21" t="s">
        <v>36</v>
      </c>
      <c r="J18" s="35">
        <v>10</v>
      </c>
      <c r="K18" s="36">
        <v>32</v>
      </c>
      <c r="L18" s="42"/>
      <c r="M18" s="41"/>
      <c r="N18" s="47"/>
      <c r="O18" s="5"/>
      <c r="P18" s="5"/>
      <c r="Q18" s="5"/>
      <c r="R18" s="17" t="str">
        <f>IF($D18="","",VLOOKUP($D18,'[1]Lista TG(S)'!$A$9:$J$72,2))</f>
        <v>Nguyen</v>
      </c>
      <c r="S18" s="5"/>
      <c r="T18" s="5"/>
      <c r="U18" s="5"/>
    </row>
    <row r="19" spans="1:21" ht="9" customHeight="1">
      <c r="A19" s="12"/>
      <c r="B19" s="37"/>
      <c r="C19" s="37"/>
      <c r="D19" s="38"/>
      <c r="E19" s="17"/>
      <c r="F19" s="5"/>
      <c r="G19" s="39"/>
      <c r="H19" s="40"/>
      <c r="I19" s="41"/>
      <c r="J19" s="42" t="s">
        <v>37</v>
      </c>
      <c r="K19" s="25" t="s">
        <v>32</v>
      </c>
      <c r="L19" s="34"/>
      <c r="M19" s="41"/>
      <c r="N19" s="47"/>
      <c r="O19" s="5"/>
      <c r="P19" s="5"/>
      <c r="Q19" s="5"/>
      <c r="R19" s="11"/>
      <c r="S19" s="5"/>
      <c r="T19" s="5"/>
      <c r="U19" s="5"/>
    </row>
    <row r="20" spans="1:21" ht="9" customHeight="1">
      <c r="A20" s="12">
        <v>7</v>
      </c>
      <c r="B20" s="29"/>
      <c r="C20" s="29">
        <v>170</v>
      </c>
      <c r="D20" s="30">
        <v>19</v>
      </c>
      <c r="E20" s="31" t="s">
        <v>38</v>
      </c>
      <c r="F20" s="32"/>
      <c r="G20" s="33" t="s">
        <v>39</v>
      </c>
      <c r="H20" s="40"/>
      <c r="I20" s="41"/>
      <c r="J20" s="42"/>
      <c r="K20" s="17" t="s">
        <v>40</v>
      </c>
      <c r="L20" s="46">
        <f>IF(OR(J19="a",J19="as"),J18,IF(OR(J19="b",J19="bs"),J22,""))</f>
        <v>10</v>
      </c>
      <c r="M20" s="36">
        <f>IF(OR(J19="a",J19="as"),J22,IF(OR(J19="b",J19="bs"),J18,""))</f>
        <v>5</v>
      </c>
      <c r="N20" s="47"/>
      <c r="O20" s="5"/>
      <c r="P20" s="5"/>
      <c r="Q20" s="5"/>
      <c r="R20" s="17" t="str">
        <f>IF($D20="","",VLOOKUP($D20,'[1]Lista TG(S)'!$A$9:$J$72,2))</f>
        <v>Bojarski</v>
      </c>
      <c r="S20" s="5"/>
      <c r="T20" s="5"/>
      <c r="U20" s="5"/>
    </row>
    <row r="21" spans="1:21" ht="9" customHeight="1">
      <c r="A21" s="18"/>
      <c r="B21" s="19"/>
      <c r="C21" s="19"/>
      <c r="D21" s="20"/>
      <c r="E21" s="21"/>
      <c r="F21" s="22"/>
      <c r="G21" s="23"/>
      <c r="H21" s="24" t="s">
        <v>41</v>
      </c>
      <c r="I21" s="25" t="s">
        <v>42</v>
      </c>
      <c r="J21" s="34"/>
      <c r="K21" s="5"/>
      <c r="L21" s="40"/>
      <c r="M21" s="41"/>
      <c r="N21" s="47"/>
      <c r="O21" s="5"/>
      <c r="P21" s="5"/>
      <c r="Q21" s="5"/>
      <c r="R21" s="11"/>
      <c r="S21" s="5"/>
      <c r="T21" s="5"/>
      <c r="U21" s="5"/>
    </row>
    <row r="22" spans="1:21" ht="9" customHeight="1">
      <c r="A22" s="28">
        <v>8</v>
      </c>
      <c r="B22" s="48"/>
      <c r="C22" s="48">
        <v>36</v>
      </c>
      <c r="D22" s="14">
        <v>5</v>
      </c>
      <c r="E22" s="49" t="s">
        <v>43</v>
      </c>
      <c r="F22" s="50"/>
      <c r="G22" s="51" t="s">
        <v>44</v>
      </c>
      <c r="H22" s="34"/>
      <c r="I22" s="17" t="s">
        <v>45</v>
      </c>
      <c r="J22" s="46">
        <v>5</v>
      </c>
      <c r="K22" s="36">
        <v>19</v>
      </c>
      <c r="L22" s="40"/>
      <c r="M22" s="41"/>
      <c r="N22" s="47"/>
      <c r="O22" s="5"/>
      <c r="P22" s="5"/>
      <c r="Q22" s="5"/>
      <c r="R22" s="17" t="str">
        <f>IF($D22="","",VLOOKUP($D22,'[1]Lista TG(S)'!$A$9:$J$72,2))</f>
        <v>Guzek</v>
      </c>
      <c r="S22" s="5"/>
      <c r="T22" s="5"/>
      <c r="U22" s="5"/>
    </row>
    <row r="23" spans="1:21" ht="9" customHeight="1">
      <c r="A23" s="12"/>
      <c r="B23" s="37"/>
      <c r="C23" s="37"/>
      <c r="D23" s="38"/>
      <c r="E23" s="17"/>
      <c r="F23" s="5"/>
      <c r="G23" s="39"/>
      <c r="H23" s="40"/>
      <c r="I23" s="5"/>
      <c r="J23" s="40"/>
      <c r="K23" s="52"/>
      <c r="L23" s="40"/>
      <c r="M23" s="41"/>
      <c r="N23" s="42" t="s">
        <v>17</v>
      </c>
      <c r="O23" s="25" t="str">
        <f>UPPER(IF(OR(N23="a",N23="as"),M15,IF(OR(N23="b",N23="bs"),M31,"")))</f>
        <v>LEWANDOWSKI</v>
      </c>
      <c r="P23" s="5"/>
      <c r="Q23" s="5"/>
      <c r="R23" s="11"/>
      <c r="S23" s="5"/>
      <c r="T23" s="5"/>
      <c r="U23" s="5"/>
    </row>
    <row r="24" spans="1:21" ht="9" customHeight="1">
      <c r="A24" s="12">
        <v>9</v>
      </c>
      <c r="B24" s="13"/>
      <c r="C24" s="13">
        <v>32</v>
      </c>
      <c r="D24" s="14">
        <v>3</v>
      </c>
      <c r="E24" s="15" t="s">
        <v>46</v>
      </c>
      <c r="F24" s="16"/>
      <c r="G24" s="10" t="s">
        <v>44</v>
      </c>
      <c r="H24" s="40"/>
      <c r="I24" s="5"/>
      <c r="J24" s="40"/>
      <c r="K24" s="5"/>
      <c r="L24" s="40"/>
      <c r="M24" s="41"/>
      <c r="N24" s="47"/>
      <c r="O24" s="21" t="s">
        <v>21</v>
      </c>
      <c r="P24" s="35">
        <f>IF(OR(N23="a",N23="as"),N16,IF(OR(N23="b",N23="bs"),N32,""))</f>
        <v>1</v>
      </c>
      <c r="Q24" s="36">
        <f>IF(OR(N23="a",N23="as"),N32,IF(OR(N23="b",N23="bs"),N16,""))</f>
        <v>3</v>
      </c>
      <c r="R24" s="17" t="str">
        <f>IF($D24="","",VLOOKUP($D24,'[1]Lista TG(S)'!$A$9:$J$72,2))</f>
        <v>Mikulski</v>
      </c>
      <c r="S24" s="5"/>
      <c r="T24" s="5"/>
      <c r="U24" s="5"/>
    </row>
    <row r="25" spans="1:21" ht="9" customHeight="1">
      <c r="A25" s="18"/>
      <c r="B25" s="19"/>
      <c r="C25" s="19"/>
      <c r="D25" s="20"/>
      <c r="E25" s="21"/>
      <c r="F25" s="22"/>
      <c r="G25" s="23"/>
      <c r="H25" s="24" t="s">
        <v>17</v>
      </c>
      <c r="I25" s="25" t="s">
        <v>47</v>
      </c>
      <c r="J25" s="26"/>
      <c r="K25" s="27"/>
      <c r="L25" s="40"/>
      <c r="M25" s="41"/>
      <c r="N25" s="47"/>
      <c r="O25" s="41"/>
      <c r="P25" s="47"/>
      <c r="Q25" s="5"/>
      <c r="R25" s="11"/>
      <c r="S25" s="5"/>
      <c r="T25" s="5"/>
      <c r="U25" s="5"/>
    </row>
    <row r="26" spans="1:21" ht="9" customHeight="1">
      <c r="A26" s="28">
        <v>10</v>
      </c>
      <c r="B26" s="29"/>
      <c r="C26" s="29">
        <v>90</v>
      </c>
      <c r="D26" s="30">
        <v>11</v>
      </c>
      <c r="E26" s="31" t="s">
        <v>48</v>
      </c>
      <c r="F26" s="32"/>
      <c r="G26" s="33" t="s">
        <v>49</v>
      </c>
      <c r="H26" s="34"/>
      <c r="I26" s="21" t="s">
        <v>50</v>
      </c>
      <c r="J26" s="35">
        <v>3</v>
      </c>
      <c r="K26" s="36">
        <v>11</v>
      </c>
      <c r="L26" s="40"/>
      <c r="M26" s="41"/>
      <c r="N26" s="47"/>
      <c r="O26" s="41"/>
      <c r="P26" s="47"/>
      <c r="Q26" s="5"/>
      <c r="R26" s="17" t="str">
        <f>IF($D26="","",VLOOKUP($D26,'[1]Lista TG(S)'!$A$9:$J$72,2))</f>
        <v>Marcinkjan</v>
      </c>
      <c r="S26" s="5"/>
      <c r="T26" s="5"/>
      <c r="U26" s="5"/>
    </row>
    <row r="27" spans="1:21" ht="9" customHeight="1">
      <c r="A27" s="12"/>
      <c r="B27" s="37"/>
      <c r="C27" s="37"/>
      <c r="D27" s="38"/>
      <c r="E27" s="17"/>
      <c r="F27" s="5"/>
      <c r="G27" s="39"/>
      <c r="H27" s="40"/>
      <c r="I27" s="41"/>
      <c r="J27" s="42" t="s">
        <v>17</v>
      </c>
      <c r="K27" s="25" t="s">
        <v>47</v>
      </c>
      <c r="L27" s="43"/>
      <c r="M27" s="44"/>
      <c r="N27" s="47"/>
      <c r="O27" s="41"/>
      <c r="P27" s="47"/>
      <c r="Q27" s="5"/>
      <c r="R27" s="11"/>
      <c r="S27" s="5"/>
      <c r="T27" s="5"/>
      <c r="U27" s="5"/>
    </row>
    <row r="28" spans="1:21" ht="9" customHeight="1">
      <c r="A28" s="12">
        <v>11</v>
      </c>
      <c r="B28" s="29"/>
      <c r="C28" s="29">
        <v>275</v>
      </c>
      <c r="D28" s="30">
        <v>23</v>
      </c>
      <c r="E28" s="31" t="s">
        <v>51</v>
      </c>
      <c r="F28" s="32"/>
      <c r="G28" s="33" t="s">
        <v>52</v>
      </c>
      <c r="H28" s="40"/>
      <c r="I28" s="41"/>
      <c r="J28" s="42"/>
      <c r="K28" s="21" t="s">
        <v>53</v>
      </c>
      <c r="L28" s="35">
        <f>IF(OR(J27="a",J27="as"),J26,IF(OR(J27="b",J27="bs"),J30,""))</f>
        <v>3</v>
      </c>
      <c r="M28" s="36">
        <f>IF(OR(J27="a",J27="as"),J30,IF(OR(J27="b",J27="bs"),J26,""))</f>
        <v>20</v>
      </c>
      <c r="N28" s="47"/>
      <c r="O28" s="41"/>
      <c r="P28" s="47"/>
      <c r="Q28" s="5"/>
      <c r="R28" s="17" t="str">
        <f>IF($D28="","",VLOOKUP($D28,'[1]Lista TG(S)'!$A$9:$J$72,2))</f>
        <v>Lenarczyk</v>
      </c>
      <c r="S28" s="5"/>
      <c r="T28" s="5"/>
      <c r="U28" s="5"/>
    </row>
    <row r="29" spans="1:21" ht="9" customHeight="1">
      <c r="A29" s="18"/>
      <c r="B29" s="19"/>
      <c r="C29" s="19"/>
      <c r="D29" s="20"/>
      <c r="E29" s="21"/>
      <c r="F29" s="22"/>
      <c r="G29" s="23"/>
      <c r="H29" s="24" t="s">
        <v>25</v>
      </c>
      <c r="I29" s="25" t="s">
        <v>54</v>
      </c>
      <c r="J29" s="34"/>
      <c r="K29" s="41"/>
      <c r="L29" s="42"/>
      <c r="M29" s="41"/>
      <c r="N29" s="47"/>
      <c r="O29" s="41"/>
      <c r="P29" s="47"/>
      <c r="Q29" s="5"/>
      <c r="R29" s="11"/>
      <c r="S29" s="5"/>
      <c r="T29" s="5"/>
      <c r="U29" s="5"/>
    </row>
    <row r="30" spans="1:21" ht="9" customHeight="1">
      <c r="A30" s="28">
        <v>12</v>
      </c>
      <c r="B30" s="29"/>
      <c r="C30" s="29">
        <v>179</v>
      </c>
      <c r="D30" s="30">
        <v>20</v>
      </c>
      <c r="E30" s="31" t="s">
        <v>55</v>
      </c>
      <c r="F30" s="32"/>
      <c r="G30" s="33" t="s">
        <v>20</v>
      </c>
      <c r="H30" s="34"/>
      <c r="I30" s="17" t="s">
        <v>56</v>
      </c>
      <c r="J30" s="46">
        <v>20</v>
      </c>
      <c r="K30" s="36">
        <v>23</v>
      </c>
      <c r="L30" s="42"/>
      <c r="M30" s="41"/>
      <c r="N30" s="47"/>
      <c r="O30" s="41"/>
      <c r="P30" s="47"/>
      <c r="Q30" s="5"/>
      <c r="R30" s="17" t="str">
        <f>IF($D30="","",VLOOKUP($D30,'[1]Lista TG(S)'!$A$9:$J$72,2))</f>
        <v>Kulig</v>
      </c>
      <c r="S30" s="5"/>
      <c r="T30" s="5"/>
      <c r="U30" s="5"/>
    </row>
    <row r="31" spans="1:21" ht="9" customHeight="1">
      <c r="A31" s="12"/>
      <c r="B31" s="37"/>
      <c r="C31" s="37"/>
      <c r="D31" s="38"/>
      <c r="E31" s="17"/>
      <c r="F31" s="5"/>
      <c r="G31" s="39"/>
      <c r="H31" s="40"/>
      <c r="I31" s="5"/>
      <c r="J31" s="40"/>
      <c r="K31" s="41"/>
      <c r="L31" s="42" t="s">
        <v>17</v>
      </c>
      <c r="M31" s="25" t="str">
        <f>UPPER(IF(OR(L31="a",L31="as"),K27,IF(OR(L31="b",L31="bs"),K35,"")))</f>
        <v>MIKULSKI</v>
      </c>
      <c r="N31" s="53"/>
      <c r="O31" s="41"/>
      <c r="P31" s="47"/>
      <c r="Q31" s="5"/>
      <c r="R31" s="11"/>
      <c r="S31" s="5"/>
      <c r="T31" s="5"/>
      <c r="U31" s="5"/>
    </row>
    <row r="32" spans="1:21" ht="9" customHeight="1">
      <c r="A32" s="12">
        <v>13</v>
      </c>
      <c r="B32" s="29"/>
      <c r="C32" s="29">
        <v>108</v>
      </c>
      <c r="D32" s="30">
        <v>12</v>
      </c>
      <c r="E32" s="31" t="s">
        <v>57</v>
      </c>
      <c r="F32" s="32"/>
      <c r="G32" s="33" t="s">
        <v>58</v>
      </c>
      <c r="H32" s="40"/>
      <c r="I32" s="5"/>
      <c r="J32" s="40"/>
      <c r="K32" s="41"/>
      <c r="L32" s="42"/>
      <c r="M32" s="17" t="s">
        <v>59</v>
      </c>
      <c r="N32" s="46">
        <f>IF(OR(L31="a",L31="as"),L28,IF(OR(L31="b",L31="bs"),L36,""))</f>
        <v>3</v>
      </c>
      <c r="O32" s="36">
        <f>IF(OR(L31="a",L31="as"),L36,IF(OR(L31="b",L31="bs"),L28,""))</f>
        <v>7</v>
      </c>
      <c r="P32" s="47"/>
      <c r="Q32" s="5"/>
      <c r="R32" s="17" t="str">
        <f>IF($D32="","",VLOOKUP($D32,'[1]Lista TG(S)'!$A$9:$J$72,2))</f>
        <v>Sadomski</v>
      </c>
      <c r="S32" s="5"/>
      <c r="T32" s="5"/>
      <c r="U32" s="5"/>
    </row>
    <row r="33" spans="1:21" ht="9" customHeight="1">
      <c r="A33" s="18"/>
      <c r="B33" s="19"/>
      <c r="C33" s="19"/>
      <c r="D33" s="20"/>
      <c r="E33" s="21"/>
      <c r="F33" s="22"/>
      <c r="G33" s="23"/>
      <c r="H33" s="24" t="s">
        <v>17</v>
      </c>
      <c r="I33" s="25" t="s">
        <v>60</v>
      </c>
      <c r="J33" s="26"/>
      <c r="K33" s="27"/>
      <c r="L33" s="42"/>
      <c r="M33" s="5"/>
      <c r="N33" s="5"/>
      <c r="O33" s="41"/>
      <c r="P33" s="47"/>
      <c r="Q33" s="5"/>
      <c r="R33" s="11"/>
      <c r="S33" s="5"/>
      <c r="T33" s="5"/>
      <c r="U33" s="5"/>
    </row>
    <row r="34" spans="1:21" ht="9" customHeight="1">
      <c r="A34" s="28">
        <v>14</v>
      </c>
      <c r="B34" s="29"/>
      <c r="C34" s="29" t="s">
        <v>33</v>
      </c>
      <c r="D34" s="30">
        <v>30</v>
      </c>
      <c r="E34" s="31" t="s">
        <v>61</v>
      </c>
      <c r="F34" s="32"/>
      <c r="G34" s="33" t="s">
        <v>62</v>
      </c>
      <c r="H34" s="34"/>
      <c r="I34" s="21" t="s">
        <v>36</v>
      </c>
      <c r="J34" s="35">
        <v>12</v>
      </c>
      <c r="K34" s="36">
        <v>30</v>
      </c>
      <c r="L34" s="42"/>
      <c r="M34" s="5"/>
      <c r="N34" s="5"/>
      <c r="O34" s="41"/>
      <c r="P34" s="47"/>
      <c r="Q34" s="5"/>
      <c r="R34" s="17" t="str">
        <f>IF($D34="","",VLOOKUP($D34,'[1]Lista TG(S)'!$A$9:$J$72,2))</f>
        <v>Welman</v>
      </c>
      <c r="S34" s="5"/>
      <c r="T34" s="5"/>
      <c r="U34" s="5"/>
    </row>
    <row r="35" spans="1:21" ht="9" customHeight="1">
      <c r="A35" s="12"/>
      <c r="B35" s="37"/>
      <c r="C35" s="37"/>
      <c r="D35" s="38"/>
      <c r="E35" s="17"/>
      <c r="F35" s="5"/>
      <c r="G35" s="39"/>
      <c r="H35" s="40"/>
      <c r="I35" s="41"/>
      <c r="J35" s="42" t="s">
        <v>41</v>
      </c>
      <c r="K35" s="25" t="s">
        <v>63</v>
      </c>
      <c r="L35" s="34"/>
      <c r="M35" s="5"/>
      <c r="N35" s="5"/>
      <c r="O35" s="41"/>
      <c r="P35" s="47"/>
      <c r="Q35" s="5"/>
      <c r="R35" s="11"/>
      <c r="S35" s="5"/>
      <c r="T35" s="5"/>
      <c r="U35" s="5"/>
    </row>
    <row r="36" spans="1:21" ht="9" customHeight="1">
      <c r="A36" s="12">
        <v>15</v>
      </c>
      <c r="B36" s="29"/>
      <c r="C36" s="29">
        <v>217</v>
      </c>
      <c r="D36" s="30">
        <v>22</v>
      </c>
      <c r="E36" s="31" t="s">
        <v>64</v>
      </c>
      <c r="F36" s="32"/>
      <c r="G36" s="33" t="s">
        <v>35</v>
      </c>
      <c r="H36" s="40"/>
      <c r="I36" s="41"/>
      <c r="J36" s="42"/>
      <c r="K36" s="17" t="s">
        <v>28</v>
      </c>
      <c r="L36" s="46">
        <f>IF(OR(J35="a",J35="as"),J34,IF(OR(J35="b",J35="bs"),J38,""))</f>
        <v>7</v>
      </c>
      <c r="M36" s="36">
        <f>IF(OR(J35="a",J35="as"),J38,IF(OR(J35="b",J35="bs"),J34,""))</f>
        <v>12</v>
      </c>
      <c r="N36" s="5"/>
      <c r="O36" s="41"/>
      <c r="P36" s="47"/>
      <c r="Q36" s="5"/>
      <c r="R36" s="17" t="str">
        <f>IF($D36="","",VLOOKUP($D36,'[1]Lista TG(S)'!$A$9:$J$72,2))</f>
        <v>Orzołek </v>
      </c>
      <c r="S36" s="5"/>
      <c r="T36" s="5"/>
      <c r="U36" s="5"/>
    </row>
    <row r="37" spans="1:21" ht="9" customHeight="1">
      <c r="A37" s="18"/>
      <c r="B37" s="19"/>
      <c r="C37" s="19"/>
      <c r="D37" s="20"/>
      <c r="E37" s="21"/>
      <c r="F37" s="22"/>
      <c r="G37" s="23"/>
      <c r="H37" s="24" t="s">
        <v>41</v>
      </c>
      <c r="I37" s="25" t="s">
        <v>63</v>
      </c>
      <c r="J37" s="34"/>
      <c r="K37" s="5"/>
      <c r="L37" s="40"/>
      <c r="M37" s="5"/>
      <c r="N37" s="5"/>
      <c r="O37" s="41"/>
      <c r="P37" s="47"/>
      <c r="Q37" s="5"/>
      <c r="R37" s="11"/>
      <c r="S37" s="5"/>
      <c r="T37" s="5"/>
      <c r="U37" s="5"/>
    </row>
    <row r="38" spans="1:21" ht="9" customHeight="1">
      <c r="A38" s="28">
        <v>16</v>
      </c>
      <c r="B38" s="48"/>
      <c r="C38" s="48">
        <v>55</v>
      </c>
      <c r="D38" s="14">
        <v>7</v>
      </c>
      <c r="E38" s="49" t="s">
        <v>65</v>
      </c>
      <c r="F38" s="50"/>
      <c r="G38" s="51" t="s">
        <v>58</v>
      </c>
      <c r="H38" s="54"/>
      <c r="I38" s="17" t="s">
        <v>36</v>
      </c>
      <c r="J38" s="46">
        <v>7</v>
      </c>
      <c r="K38" s="36">
        <v>22</v>
      </c>
      <c r="L38" s="40"/>
      <c r="M38" s="55" t="s">
        <v>66</v>
      </c>
      <c r="N38" s="5"/>
      <c r="O38" s="41"/>
      <c r="P38" s="47"/>
      <c r="Q38" s="5"/>
      <c r="R38" s="17" t="str">
        <f>IF($D38="","",VLOOKUP($D38,'[1]Lista TG(S)'!$A$9:$J$72,2))</f>
        <v>Karczmarczyk</v>
      </c>
      <c r="S38" s="5"/>
      <c r="T38" s="5"/>
      <c r="U38" s="5"/>
    </row>
    <row r="39" spans="1:21" ht="9" customHeight="1">
      <c r="A39" s="12"/>
      <c r="B39" s="37"/>
      <c r="C39" s="37"/>
      <c r="D39" s="38"/>
      <c r="E39" s="17"/>
      <c r="F39" s="5"/>
      <c r="G39" s="39"/>
      <c r="H39" s="40"/>
      <c r="I39" s="5"/>
      <c r="J39" s="40"/>
      <c r="K39" s="5"/>
      <c r="L39" s="40"/>
      <c r="M39" s="5"/>
      <c r="N39" s="56" t="s">
        <v>41</v>
      </c>
      <c r="O39" s="25" t="str">
        <f>UPPER(IF(OR(N39="a",N39="as"),O23,IF(OR(N39="b",N39="bs"),O55,"")))</f>
        <v>SZCZĘSNY</v>
      </c>
      <c r="P39" s="47"/>
      <c r="Q39" s="5"/>
      <c r="R39" s="11"/>
      <c r="S39" s="5"/>
      <c r="T39" s="5"/>
      <c r="U39" s="5"/>
    </row>
    <row r="40" spans="1:21" ht="9" customHeight="1">
      <c r="A40" s="12">
        <v>17</v>
      </c>
      <c r="B40" s="13"/>
      <c r="C40" s="13">
        <v>41</v>
      </c>
      <c r="D40" s="14">
        <v>6</v>
      </c>
      <c r="E40" s="15" t="s">
        <v>67</v>
      </c>
      <c r="F40" s="16"/>
      <c r="G40" s="10" t="s">
        <v>52</v>
      </c>
      <c r="H40" s="40"/>
      <c r="I40" s="5"/>
      <c r="J40" s="40"/>
      <c r="K40" s="5"/>
      <c r="L40" s="40"/>
      <c r="M40" s="5"/>
      <c r="N40" s="57"/>
      <c r="O40" s="21" t="s">
        <v>68</v>
      </c>
      <c r="P40" s="35">
        <f>IF(OR(N39="a",N39="as"),P24,IF(OR(N39="b",N39="bs"),P56,""))</f>
        <v>4</v>
      </c>
      <c r="Q40" s="36">
        <f>IF(OR(N39="a",N39="as"),P56,IF(OR(N39="b",N39="bs"),P24,""))</f>
        <v>1</v>
      </c>
      <c r="R40" s="17" t="str">
        <f>IF($D40="","",VLOOKUP($D40,'[1]Lista TG(S)'!$A$9:$J$72,2))</f>
        <v>Woźniak</v>
      </c>
      <c r="S40" s="5"/>
      <c r="T40" s="5"/>
      <c r="U40" s="5"/>
    </row>
    <row r="41" spans="1:21" ht="9" customHeight="1">
      <c r="A41" s="18"/>
      <c r="B41" s="19"/>
      <c r="C41" s="19"/>
      <c r="D41" s="20"/>
      <c r="E41" s="21"/>
      <c r="F41" s="22"/>
      <c r="G41" s="23"/>
      <c r="H41" s="24" t="s">
        <v>17</v>
      </c>
      <c r="I41" s="25" t="s">
        <v>69</v>
      </c>
      <c r="J41" s="26"/>
      <c r="K41" s="27"/>
      <c r="L41" s="40"/>
      <c r="M41" s="5"/>
      <c r="N41" s="5"/>
      <c r="O41" s="41"/>
      <c r="P41" s="47"/>
      <c r="Q41" s="5"/>
      <c r="R41" s="11"/>
      <c r="S41" s="5"/>
      <c r="T41" s="5"/>
      <c r="U41" s="5"/>
    </row>
    <row r="42" spans="1:21" ht="9" customHeight="1">
      <c r="A42" s="28">
        <v>18</v>
      </c>
      <c r="B42" s="29"/>
      <c r="C42" s="29">
        <v>96</v>
      </c>
      <c r="D42" s="30">
        <v>29</v>
      </c>
      <c r="E42" s="31" t="s">
        <v>70</v>
      </c>
      <c r="F42" s="32"/>
      <c r="G42" s="33" t="s">
        <v>71</v>
      </c>
      <c r="H42" s="34"/>
      <c r="I42" s="21" t="s">
        <v>72</v>
      </c>
      <c r="J42" s="35">
        <v>6</v>
      </c>
      <c r="K42" s="36">
        <v>29</v>
      </c>
      <c r="L42" s="40"/>
      <c r="M42" s="5"/>
      <c r="N42" s="5"/>
      <c r="O42" s="41"/>
      <c r="P42" s="47"/>
      <c r="Q42" s="5"/>
      <c r="R42" s="17" t="str">
        <f>IF($D42="","",VLOOKUP($D42,'[1]Lista TG(S)'!$A$9:$J$72,2))</f>
        <v>Filochowski</v>
      </c>
      <c r="S42" s="5"/>
      <c r="T42" s="5"/>
      <c r="U42" s="5"/>
    </row>
    <row r="43" spans="1:21" ht="9" customHeight="1">
      <c r="A43" s="12"/>
      <c r="B43" s="37"/>
      <c r="C43" s="37"/>
      <c r="D43" s="38"/>
      <c r="E43" s="17"/>
      <c r="F43" s="5"/>
      <c r="G43" s="39"/>
      <c r="H43" s="40"/>
      <c r="I43" s="41"/>
      <c r="J43" s="42" t="s">
        <v>17</v>
      </c>
      <c r="K43" s="25" t="s">
        <v>69</v>
      </c>
      <c r="L43" s="43"/>
      <c r="M43" s="44"/>
      <c r="N43" s="5"/>
      <c r="O43" s="41"/>
      <c r="P43" s="47"/>
      <c r="Q43" s="5"/>
      <c r="R43" s="11"/>
      <c r="S43" s="5"/>
      <c r="T43" s="5"/>
      <c r="U43" s="5"/>
    </row>
    <row r="44" spans="1:21" ht="9" customHeight="1">
      <c r="A44" s="12">
        <v>19</v>
      </c>
      <c r="B44" s="29"/>
      <c r="C44" s="29">
        <v>202</v>
      </c>
      <c r="D44" s="30">
        <v>21</v>
      </c>
      <c r="E44" s="31" t="s">
        <v>73</v>
      </c>
      <c r="F44" s="32"/>
      <c r="G44" s="33" t="s">
        <v>58</v>
      </c>
      <c r="H44" s="40"/>
      <c r="I44" s="41"/>
      <c r="J44" s="42"/>
      <c r="K44" s="21" t="s">
        <v>74</v>
      </c>
      <c r="L44" s="35">
        <f>IF(OR(J43="a",J43="as"),J42,IF(OR(J43="b",J43="bs"),J46,""))</f>
        <v>6</v>
      </c>
      <c r="M44" s="36">
        <f>IF(OR(J43="a",J43="as"),J46,IF(OR(J43="b",J43="bs"),J42,""))</f>
        <v>21</v>
      </c>
      <c r="N44" s="5"/>
      <c r="O44" s="41"/>
      <c r="P44" s="47"/>
      <c r="Q44" s="5"/>
      <c r="R44" s="17" t="str">
        <f>IF($D44="","",VLOOKUP($D44,'[1]Lista TG(S)'!$A$9:$J$72,2))</f>
        <v>Smolinski</v>
      </c>
      <c r="S44" s="5"/>
      <c r="T44" s="5"/>
      <c r="U44" s="5"/>
    </row>
    <row r="45" spans="1:21" ht="9" customHeight="1">
      <c r="A45" s="18"/>
      <c r="B45" s="19"/>
      <c r="C45" s="19"/>
      <c r="D45" s="20"/>
      <c r="E45" s="21"/>
      <c r="F45" s="22"/>
      <c r="G45" s="23"/>
      <c r="H45" s="24" t="s">
        <v>17</v>
      </c>
      <c r="I45" s="25" t="s">
        <v>75</v>
      </c>
      <c r="J45" s="34"/>
      <c r="K45" s="41"/>
      <c r="L45" s="42"/>
      <c r="M45" s="5"/>
      <c r="N45" s="5"/>
      <c r="O45" s="41"/>
      <c r="P45" s="47"/>
      <c r="Q45" s="5"/>
      <c r="R45" s="11"/>
      <c r="S45" s="5"/>
      <c r="T45" s="5"/>
      <c r="U45" s="5"/>
    </row>
    <row r="46" spans="1:21" ht="9" customHeight="1">
      <c r="A46" s="28">
        <v>20</v>
      </c>
      <c r="B46" s="29"/>
      <c r="C46" s="29" t="s">
        <v>33</v>
      </c>
      <c r="D46" s="30">
        <v>31</v>
      </c>
      <c r="E46" s="31" t="s">
        <v>76</v>
      </c>
      <c r="F46" s="32"/>
      <c r="G46" s="33" t="s">
        <v>35</v>
      </c>
      <c r="H46" s="34"/>
      <c r="I46" s="17" t="s">
        <v>77</v>
      </c>
      <c r="J46" s="46">
        <v>21</v>
      </c>
      <c r="K46" s="36">
        <v>31</v>
      </c>
      <c r="L46" s="42"/>
      <c r="M46" s="5"/>
      <c r="N46" s="5"/>
      <c r="O46" s="41"/>
      <c r="P46" s="47"/>
      <c r="Q46" s="5"/>
      <c r="R46" s="17" t="str">
        <f>IF($D46="","",VLOOKUP($D46,'[1]Lista TG(S)'!$A$9:$J$72,2))</f>
        <v>Kaczmarczyk</v>
      </c>
      <c r="S46" s="5"/>
      <c r="T46" s="5"/>
      <c r="U46" s="5"/>
    </row>
    <row r="47" spans="1:21" ht="9" customHeight="1">
      <c r="A47" s="12"/>
      <c r="B47" s="37"/>
      <c r="C47" s="37"/>
      <c r="D47" s="38"/>
      <c r="E47" s="17"/>
      <c r="F47" s="5"/>
      <c r="G47" s="39"/>
      <c r="H47" s="40"/>
      <c r="I47" s="5"/>
      <c r="J47" s="40"/>
      <c r="K47" s="41"/>
      <c r="L47" s="42" t="s">
        <v>41</v>
      </c>
      <c r="M47" s="25" t="str">
        <f>UPPER(IF(OR(L47="a",L47="as"),K43,IF(OR(L47="b",L47="bs"),K51,"")))</f>
        <v>SZCZĘSNY</v>
      </c>
      <c r="N47" s="43"/>
      <c r="O47" s="44"/>
      <c r="P47" s="47"/>
      <c r="Q47" s="5"/>
      <c r="R47" s="11"/>
      <c r="S47" s="5"/>
      <c r="T47" s="5"/>
      <c r="U47" s="5"/>
    </row>
    <row r="48" spans="1:21" ht="9" customHeight="1">
      <c r="A48" s="12">
        <v>21</v>
      </c>
      <c r="B48" s="29"/>
      <c r="C48" s="29">
        <v>123</v>
      </c>
      <c r="D48" s="30">
        <v>13</v>
      </c>
      <c r="E48" s="31" t="s">
        <v>78</v>
      </c>
      <c r="F48" s="32"/>
      <c r="G48" s="33" t="s">
        <v>58</v>
      </c>
      <c r="H48" s="40"/>
      <c r="I48" s="5"/>
      <c r="J48" s="40"/>
      <c r="K48" s="41"/>
      <c r="L48" s="42"/>
      <c r="M48" s="21" t="s">
        <v>79</v>
      </c>
      <c r="N48" s="35">
        <f>IF(OR(L47="a",L47="as"),L44,IF(OR(L47="b",L47="bs"),L52,""))</f>
        <v>4</v>
      </c>
      <c r="O48" s="36">
        <f>IF(OR(L47="a",L47="as"),L52,IF(OR(L47="b",L47="bs"),L44,""))</f>
        <v>6</v>
      </c>
      <c r="P48" s="47"/>
      <c r="Q48" s="5"/>
      <c r="R48" s="17" t="str">
        <f>IF($D48="","",VLOOKUP($D48,'[1]Lista TG(S)'!$A$9:$J$72,2))</f>
        <v>Płusa</v>
      </c>
      <c r="S48" s="5"/>
      <c r="T48" s="5"/>
      <c r="U48" s="5"/>
    </row>
    <row r="49" spans="1:21" ht="9" customHeight="1">
      <c r="A49" s="18"/>
      <c r="B49" s="19"/>
      <c r="C49" s="19"/>
      <c r="D49" s="20"/>
      <c r="E49" s="21"/>
      <c r="F49" s="22"/>
      <c r="G49" s="23"/>
      <c r="H49" s="24" t="s">
        <v>17</v>
      </c>
      <c r="I49" s="25" t="s">
        <v>80</v>
      </c>
      <c r="J49" s="26"/>
      <c r="K49" s="27"/>
      <c r="L49" s="42"/>
      <c r="M49" s="41"/>
      <c r="N49" s="47"/>
      <c r="O49" s="41"/>
      <c r="P49" s="47"/>
      <c r="Q49" s="5"/>
      <c r="R49" s="11"/>
      <c r="S49" s="5"/>
      <c r="T49" s="5"/>
      <c r="U49" s="5"/>
    </row>
    <row r="50" spans="1:21" ht="9" customHeight="1">
      <c r="A50" s="28">
        <v>22</v>
      </c>
      <c r="B50" s="29"/>
      <c r="C50" s="29">
        <v>287</v>
      </c>
      <c r="D50" s="30">
        <v>24</v>
      </c>
      <c r="E50" s="31" t="s">
        <v>81</v>
      </c>
      <c r="F50" s="32"/>
      <c r="G50" s="33" t="s">
        <v>35</v>
      </c>
      <c r="H50" s="34"/>
      <c r="I50" s="21" t="s">
        <v>74</v>
      </c>
      <c r="J50" s="35">
        <v>13</v>
      </c>
      <c r="K50" s="36">
        <v>24</v>
      </c>
      <c r="L50" s="42"/>
      <c r="M50" s="41"/>
      <c r="N50" s="47"/>
      <c r="O50" s="41"/>
      <c r="P50" s="47"/>
      <c r="Q50" s="5"/>
      <c r="R50" s="17" t="str">
        <f>IF($D50="","",VLOOKUP($D50,'[1]Lista TG(S)'!$A$9:$J$72,2))</f>
        <v>Szymula-Zawadzki</v>
      </c>
      <c r="S50" s="5"/>
      <c r="T50" s="5"/>
      <c r="U50" s="5"/>
    </row>
    <row r="51" spans="1:21" ht="9" customHeight="1">
      <c r="A51" s="12"/>
      <c r="B51" s="37"/>
      <c r="C51" s="37"/>
      <c r="D51" s="38"/>
      <c r="E51" s="17"/>
      <c r="F51" s="5"/>
      <c r="G51" s="39"/>
      <c r="H51" s="40"/>
      <c r="I51" s="41"/>
      <c r="J51" s="42" t="s">
        <v>41</v>
      </c>
      <c r="K51" s="25" t="s">
        <v>82</v>
      </c>
      <c r="L51" s="34"/>
      <c r="M51" s="41"/>
      <c r="N51" s="47"/>
      <c r="O51" s="41"/>
      <c r="P51" s="47"/>
      <c r="Q51" s="5"/>
      <c r="R51" s="11"/>
      <c r="S51" s="5"/>
      <c r="T51" s="5"/>
      <c r="U51" s="5"/>
    </row>
    <row r="52" spans="1:21" ht="9" customHeight="1">
      <c r="A52" s="12">
        <v>23</v>
      </c>
      <c r="B52" s="29"/>
      <c r="C52" s="29">
        <v>133</v>
      </c>
      <c r="D52" s="30">
        <v>14</v>
      </c>
      <c r="E52" s="31" t="s">
        <v>83</v>
      </c>
      <c r="F52" s="32"/>
      <c r="G52" s="33" t="s">
        <v>71</v>
      </c>
      <c r="H52" s="40"/>
      <c r="I52" s="41"/>
      <c r="J52" s="42"/>
      <c r="K52" s="17" t="s">
        <v>74</v>
      </c>
      <c r="L52" s="46">
        <f>IF(OR(J51="a",J51="as"),J50,IF(OR(J51="b",J51="bs"),J54,""))</f>
        <v>4</v>
      </c>
      <c r="M52" s="36">
        <f>IF(OR(J51="a",J51="as"),J54,IF(OR(J51="b",J51="bs"),J50,""))</f>
        <v>13</v>
      </c>
      <c r="N52" s="47"/>
      <c r="O52" s="41"/>
      <c r="P52" s="47"/>
      <c r="Q52" s="5"/>
      <c r="R52" s="17" t="str">
        <f>IF($D52="","",VLOOKUP($D52,'[1]Lista TG(S)'!$A$9:$J$72,2))</f>
        <v>Cichacki</v>
      </c>
      <c r="S52" s="5"/>
      <c r="T52" s="5"/>
      <c r="U52" s="5"/>
    </row>
    <row r="53" spans="1:21" ht="9" customHeight="1">
      <c r="A53" s="18"/>
      <c r="B53" s="19"/>
      <c r="C53" s="19"/>
      <c r="D53" s="20"/>
      <c r="E53" s="21"/>
      <c r="F53" s="22"/>
      <c r="G53" s="23"/>
      <c r="H53" s="24" t="s">
        <v>41</v>
      </c>
      <c r="I53" s="25" t="s">
        <v>82</v>
      </c>
      <c r="J53" s="34"/>
      <c r="K53" s="5"/>
      <c r="L53" s="40"/>
      <c r="M53" s="41"/>
      <c r="N53" s="47"/>
      <c r="O53" s="41"/>
      <c r="P53" s="47"/>
      <c r="Q53" s="5"/>
      <c r="R53" s="11"/>
      <c r="S53" s="5"/>
      <c r="T53" s="5"/>
      <c r="U53" s="5"/>
    </row>
    <row r="54" spans="1:21" ht="9" customHeight="1">
      <c r="A54" s="28">
        <v>24</v>
      </c>
      <c r="B54" s="48"/>
      <c r="C54" s="48">
        <v>33</v>
      </c>
      <c r="D54" s="14">
        <v>4</v>
      </c>
      <c r="E54" s="49" t="s">
        <v>84</v>
      </c>
      <c r="F54" s="50"/>
      <c r="G54" s="51" t="s">
        <v>85</v>
      </c>
      <c r="H54" s="34"/>
      <c r="I54" s="17" t="s">
        <v>86</v>
      </c>
      <c r="J54" s="46">
        <v>4</v>
      </c>
      <c r="K54" s="36">
        <v>14</v>
      </c>
      <c r="L54" s="40"/>
      <c r="M54" s="41"/>
      <c r="N54" s="47"/>
      <c r="O54" s="41"/>
      <c r="P54" s="47"/>
      <c r="Q54" s="5"/>
      <c r="R54" s="17" t="str">
        <f>IF($D54="","",VLOOKUP($D54,'[1]Lista TG(S)'!$A$9:$J$72,2))</f>
        <v>Szczęsny</v>
      </c>
      <c r="S54" s="5"/>
      <c r="T54" s="5"/>
      <c r="U54" s="5"/>
    </row>
    <row r="55" spans="1:21" ht="9" customHeight="1">
      <c r="A55" s="12"/>
      <c r="B55" s="37"/>
      <c r="C55" s="37"/>
      <c r="D55" s="38"/>
      <c r="E55" s="17"/>
      <c r="F55" s="5"/>
      <c r="G55" s="39"/>
      <c r="H55" s="40"/>
      <c r="I55" s="5"/>
      <c r="J55" s="40"/>
      <c r="K55" s="5"/>
      <c r="L55" s="40"/>
      <c r="M55" s="41"/>
      <c r="N55" s="42" t="s">
        <v>17</v>
      </c>
      <c r="O55" s="25" t="str">
        <f>UPPER(IF(OR(N55="a",N55="as"),M47,IF(OR(N55="b",N55="bs"),M63,"")))</f>
        <v>SZCZĘSNY</v>
      </c>
      <c r="P55" s="53"/>
      <c r="Q55" s="5"/>
      <c r="R55" s="11"/>
      <c r="S55" s="5"/>
      <c r="T55" s="5"/>
      <c r="U55" s="5"/>
    </row>
    <row r="56" spans="1:21" ht="9" customHeight="1">
      <c r="A56" s="12">
        <v>25</v>
      </c>
      <c r="B56" s="13" t="s">
        <v>87</v>
      </c>
      <c r="C56" s="13">
        <v>72</v>
      </c>
      <c r="D56" s="14">
        <v>8</v>
      </c>
      <c r="E56" s="15" t="s">
        <v>88</v>
      </c>
      <c r="F56" s="16"/>
      <c r="G56" s="10" t="s">
        <v>85</v>
      </c>
      <c r="H56" s="40"/>
      <c r="I56" s="5"/>
      <c r="J56" s="40"/>
      <c r="K56" s="5"/>
      <c r="L56" s="40"/>
      <c r="M56" s="41"/>
      <c r="N56" s="47"/>
      <c r="O56" s="58" t="s">
        <v>89</v>
      </c>
      <c r="P56" s="46">
        <f>IF(OR(N55="a",N55="as"),N48,IF(OR(N55="b",N55="bs"),N64,""))</f>
        <v>4</v>
      </c>
      <c r="Q56" s="36">
        <f>IF(OR(N55="a",N55="as"),N64,IF(OR(N55="b",N55="bs"),N48,""))</f>
        <v>25</v>
      </c>
      <c r="R56" s="17" t="str">
        <f>IF($D56="","",VLOOKUP($D56,'[1]Lista TG(S)'!$A$9:$J$72,2))</f>
        <v>Frankowski</v>
      </c>
      <c r="S56" s="5"/>
      <c r="T56" s="5"/>
      <c r="U56" s="5"/>
    </row>
    <row r="57" spans="1:21" ht="9" customHeight="1">
      <c r="A57" s="18"/>
      <c r="B57" s="19"/>
      <c r="C57" s="19"/>
      <c r="D57" s="20"/>
      <c r="E57" s="21"/>
      <c r="F57" s="22"/>
      <c r="G57" s="23"/>
      <c r="H57" s="24" t="s">
        <v>17</v>
      </c>
      <c r="I57" s="25" t="s">
        <v>90</v>
      </c>
      <c r="J57" s="26"/>
      <c r="K57" s="27"/>
      <c r="L57" s="40"/>
      <c r="M57" s="41"/>
      <c r="N57" s="47"/>
      <c r="O57" s="5"/>
      <c r="P57" s="5"/>
      <c r="Q57" s="5"/>
      <c r="R57" s="11"/>
      <c r="S57" s="5"/>
      <c r="T57" s="5"/>
      <c r="U57" s="5"/>
    </row>
    <row r="58" spans="1:21" ht="9" customHeight="1">
      <c r="A58" s="28">
        <v>26</v>
      </c>
      <c r="B58" s="29"/>
      <c r="C58" s="29">
        <v>120</v>
      </c>
      <c r="D58" s="30">
        <v>28</v>
      </c>
      <c r="E58" s="31" t="s">
        <v>91</v>
      </c>
      <c r="F58" s="32"/>
      <c r="G58" s="33" t="s">
        <v>85</v>
      </c>
      <c r="H58" s="34"/>
      <c r="I58" s="21" t="s">
        <v>92</v>
      </c>
      <c r="J58" s="35">
        <v>8</v>
      </c>
      <c r="K58" s="36">
        <v>28</v>
      </c>
      <c r="L58" s="40"/>
      <c r="M58" s="41"/>
      <c r="N58" s="47"/>
      <c r="O58" s="5"/>
      <c r="P58" s="5"/>
      <c r="Q58" s="5"/>
      <c r="R58" s="17" t="str">
        <f>IF($D58="","",VLOOKUP($D58,'[1]Lista TG(S)'!$A$9:$J$72,2))</f>
        <v>Szabatin</v>
      </c>
      <c r="S58" s="5"/>
      <c r="T58" s="5"/>
      <c r="U58" s="5"/>
    </row>
    <row r="59" spans="1:21" ht="9" customHeight="1">
      <c r="A59" s="12"/>
      <c r="B59" s="37"/>
      <c r="C59" s="37"/>
      <c r="D59" s="38"/>
      <c r="E59" s="17"/>
      <c r="F59" s="5"/>
      <c r="G59" s="39"/>
      <c r="H59" s="40"/>
      <c r="I59" s="41"/>
      <c r="J59" s="42" t="s">
        <v>41</v>
      </c>
      <c r="K59" s="25" t="s">
        <v>93</v>
      </c>
      <c r="L59" s="43"/>
      <c r="M59" s="44"/>
      <c r="N59" s="47"/>
      <c r="O59" s="5"/>
      <c r="P59" s="5"/>
      <c r="Q59" s="5"/>
      <c r="R59" s="11"/>
      <c r="S59" s="5"/>
      <c r="T59" s="5"/>
      <c r="U59" s="5"/>
    </row>
    <row r="60" spans="1:21" ht="9" customHeight="1">
      <c r="A60" s="12">
        <v>27</v>
      </c>
      <c r="B60" s="29"/>
      <c r="C60" s="29">
        <v>136</v>
      </c>
      <c r="D60" s="30">
        <v>15</v>
      </c>
      <c r="E60" s="31" t="s">
        <v>94</v>
      </c>
      <c r="F60" s="32"/>
      <c r="G60" s="33" t="s">
        <v>95</v>
      </c>
      <c r="H60" s="40"/>
      <c r="I60" s="41"/>
      <c r="J60" s="42"/>
      <c r="K60" s="21" t="s">
        <v>96</v>
      </c>
      <c r="L60" s="35">
        <f>IF(OR(J59="a",J59="as"),J58,IF(OR(J59="b",J59="bs"),J62,""))</f>
        <v>25</v>
      </c>
      <c r="M60" s="36">
        <f>IF(OR(J59="a",J59="as"),J62,IF(OR(J59="b",J59="bs"),J58,""))</f>
        <v>8</v>
      </c>
      <c r="N60" s="47"/>
      <c r="O60" s="5"/>
      <c r="P60" s="5"/>
      <c r="Q60" s="5"/>
      <c r="R60" s="17" t="str">
        <f>IF($D60="","",VLOOKUP($D60,'[1]Lista TG(S)'!$A$9:$J$72,2))</f>
        <v>Hudyka</v>
      </c>
      <c r="S60" s="5"/>
      <c r="T60" s="5"/>
      <c r="U60" s="5"/>
    </row>
    <row r="61" spans="1:21" ht="9" customHeight="1">
      <c r="A61" s="18"/>
      <c r="B61" s="19"/>
      <c r="C61" s="19"/>
      <c r="D61" s="20"/>
      <c r="E61" s="21"/>
      <c r="F61" s="22"/>
      <c r="G61" s="23"/>
      <c r="H61" s="24" t="s">
        <v>25</v>
      </c>
      <c r="I61" s="25" t="s">
        <v>93</v>
      </c>
      <c r="J61" s="34"/>
      <c r="K61" s="41"/>
      <c r="L61" s="42"/>
      <c r="M61" s="41"/>
      <c r="N61" s="47"/>
      <c r="O61" s="5"/>
      <c r="P61" s="5"/>
      <c r="Q61" s="5"/>
      <c r="R61" s="11"/>
      <c r="S61" s="5"/>
      <c r="T61" s="5"/>
      <c r="U61" s="5"/>
    </row>
    <row r="62" spans="1:21" ht="9" customHeight="1">
      <c r="A62" s="28">
        <v>28</v>
      </c>
      <c r="B62" s="29" t="s">
        <v>87</v>
      </c>
      <c r="C62" s="29" t="s">
        <v>33</v>
      </c>
      <c r="D62" s="30">
        <v>25</v>
      </c>
      <c r="E62" s="31" t="s">
        <v>97</v>
      </c>
      <c r="F62" s="32"/>
      <c r="G62" s="33" t="s">
        <v>98</v>
      </c>
      <c r="H62" s="34"/>
      <c r="I62" s="17" t="s">
        <v>24</v>
      </c>
      <c r="J62" s="46">
        <v>25</v>
      </c>
      <c r="K62" s="36">
        <v>15</v>
      </c>
      <c r="L62" s="42"/>
      <c r="M62" s="41"/>
      <c r="N62" s="47"/>
      <c r="O62" s="5"/>
      <c r="P62" s="5"/>
      <c r="Q62" s="5"/>
      <c r="R62" s="17" t="str">
        <f>IF($D62="","",VLOOKUP($D62,'[1]Lista TG(S)'!$A$9:$J$72,2))</f>
        <v>Figiel</v>
      </c>
      <c r="S62" s="5"/>
      <c r="T62" s="5"/>
      <c r="U62" s="5"/>
    </row>
    <row r="63" spans="1:21" ht="9" customHeight="1">
      <c r="A63" s="12"/>
      <c r="B63" s="37"/>
      <c r="C63" s="37"/>
      <c r="D63" s="38"/>
      <c r="E63" s="17"/>
      <c r="F63" s="5"/>
      <c r="G63" s="39"/>
      <c r="H63" s="40"/>
      <c r="I63" s="5"/>
      <c r="J63" s="40"/>
      <c r="K63" s="41"/>
      <c r="L63" s="42" t="s">
        <v>37</v>
      </c>
      <c r="M63" s="59" t="str">
        <f>UPPER(IF(OR(L63="a",L63="as"),K59,IF(OR(L63="b",L63="bs"),K67,"")))</f>
        <v>FIGIEL</v>
      </c>
      <c r="N63" s="53"/>
      <c r="O63" s="5"/>
      <c r="P63" s="5"/>
      <c r="Q63" s="5"/>
      <c r="R63" s="11"/>
      <c r="S63" s="5"/>
      <c r="T63" s="5"/>
      <c r="U63" s="5"/>
    </row>
    <row r="64" spans="1:21" ht="9" customHeight="1">
      <c r="A64" s="12">
        <v>29</v>
      </c>
      <c r="B64" s="29"/>
      <c r="C64" s="29">
        <v>74</v>
      </c>
      <c r="D64" s="30">
        <v>26</v>
      </c>
      <c r="E64" s="31" t="s">
        <v>99</v>
      </c>
      <c r="F64" s="32"/>
      <c r="G64" s="33" t="s">
        <v>85</v>
      </c>
      <c r="H64" s="40"/>
      <c r="I64" s="5"/>
      <c r="J64" s="40"/>
      <c r="K64" s="41"/>
      <c r="L64" s="42"/>
      <c r="M64" s="58" t="s">
        <v>100</v>
      </c>
      <c r="N64" s="46">
        <f>IF(OR(L63="a",L63="as"),L60,IF(OR(L63="b",L63="bs"),L68,""))</f>
        <v>25</v>
      </c>
      <c r="O64" s="36">
        <f>IF(OR(L63="a",L63="as"),L68,IF(OR(L63="b",L63="bs"),L60,""))</f>
        <v>26</v>
      </c>
      <c r="P64" s="5"/>
      <c r="Q64" s="5"/>
      <c r="R64" s="17" t="str">
        <f>IF($D64="","",VLOOKUP($D64,'[1]Lista TG(S)'!$A$9:$J$72,2))</f>
        <v>Paszkowski</v>
      </c>
      <c r="S64" s="5"/>
      <c r="T64" s="5"/>
      <c r="U64" s="5"/>
    </row>
    <row r="65" spans="1:21" ht="9" customHeight="1">
      <c r="A65" s="18"/>
      <c r="B65" s="19"/>
      <c r="C65" s="19"/>
      <c r="D65" s="20"/>
      <c r="E65" s="21"/>
      <c r="F65" s="22"/>
      <c r="G65" s="23"/>
      <c r="H65" s="24" t="s">
        <v>17</v>
      </c>
      <c r="I65" s="25" t="s">
        <v>101</v>
      </c>
      <c r="J65" s="26"/>
      <c r="K65" s="27"/>
      <c r="L65" s="42"/>
      <c r="M65" s="5"/>
      <c r="N65" s="5"/>
      <c r="O65" s="5"/>
      <c r="P65" s="5"/>
      <c r="Q65" s="5"/>
      <c r="R65" s="11"/>
      <c r="S65" s="5"/>
      <c r="T65" s="5"/>
      <c r="U65" s="5"/>
    </row>
    <row r="66" spans="1:21" ht="9" customHeight="1">
      <c r="A66" s="28">
        <v>30</v>
      </c>
      <c r="B66" s="29"/>
      <c r="C66" s="29">
        <v>148</v>
      </c>
      <c r="D66" s="30">
        <v>16</v>
      </c>
      <c r="E66" s="31" t="s">
        <v>102</v>
      </c>
      <c r="F66" s="32"/>
      <c r="G66" s="33" t="s">
        <v>16</v>
      </c>
      <c r="H66" s="34"/>
      <c r="I66" s="21" t="s">
        <v>74</v>
      </c>
      <c r="J66" s="35">
        <v>26</v>
      </c>
      <c r="K66" s="36">
        <v>16</v>
      </c>
      <c r="L66" s="42"/>
      <c r="M66" s="5"/>
      <c r="N66" s="5"/>
      <c r="O66" s="5"/>
      <c r="P66" s="5"/>
      <c r="Q66" s="5"/>
      <c r="R66" s="17" t="str">
        <f>IF($D66="","",VLOOKUP($D66,'[1]Lista TG(S)'!$A$9:$J$72,2))</f>
        <v>Seidel</v>
      </c>
      <c r="S66" s="5"/>
      <c r="T66" s="5"/>
      <c r="U66" s="5"/>
    </row>
    <row r="67" spans="1:21" ht="9" customHeight="1">
      <c r="A67" s="12"/>
      <c r="B67" s="37"/>
      <c r="C67" s="37"/>
      <c r="D67" s="38"/>
      <c r="E67" s="17"/>
      <c r="F67" s="5"/>
      <c r="G67" s="39"/>
      <c r="H67" s="40"/>
      <c r="I67" s="41"/>
      <c r="J67" s="42" t="s">
        <v>37</v>
      </c>
      <c r="K67" s="25" t="s">
        <v>101</v>
      </c>
      <c r="L67" s="34"/>
      <c r="M67" s="5"/>
      <c r="N67" s="5"/>
      <c r="O67" s="5"/>
      <c r="P67" s="5"/>
      <c r="Q67" s="5"/>
      <c r="R67" s="11"/>
      <c r="S67" s="5"/>
      <c r="T67" s="5"/>
      <c r="U67" s="5"/>
    </row>
    <row r="68" spans="1:21" ht="9" customHeight="1">
      <c r="A68" s="12">
        <v>31</v>
      </c>
      <c r="B68" s="29"/>
      <c r="C68" s="29" t="s">
        <v>33</v>
      </c>
      <c r="D68" s="30">
        <v>27</v>
      </c>
      <c r="E68" s="31" t="s">
        <v>103</v>
      </c>
      <c r="F68" s="32"/>
      <c r="G68" s="33" t="s">
        <v>20</v>
      </c>
      <c r="H68" s="40"/>
      <c r="I68" s="41"/>
      <c r="J68" s="42"/>
      <c r="K68" s="17" t="s">
        <v>104</v>
      </c>
      <c r="L68" s="46">
        <f>IF(OR(J67="a",J67="as"),J66,IF(OR(J67="b",J67="bs"),J70,""))</f>
        <v>26</v>
      </c>
      <c r="M68" s="36">
        <f>IF(OR(J67="a",J67="as"),J70,IF(OR(J67="b",J67="bs"),J66,""))</f>
        <v>2</v>
      </c>
      <c r="N68" s="5"/>
      <c r="O68" s="5"/>
      <c r="P68" s="5"/>
      <c r="Q68" s="5"/>
      <c r="R68" s="17" t="str">
        <f>IF($D68="","",VLOOKUP($D68,'[1]Lista TG(S)'!$A$9:$J$72,2))</f>
        <v>Herok</v>
      </c>
      <c r="S68" s="5"/>
      <c r="T68" s="5"/>
      <c r="U68" s="5"/>
    </row>
    <row r="69" spans="1:21" ht="9" customHeight="1">
      <c r="A69" s="18"/>
      <c r="B69" s="19"/>
      <c r="C69" s="19"/>
      <c r="D69" s="20"/>
      <c r="E69" s="21"/>
      <c r="F69" s="22"/>
      <c r="G69" s="23"/>
      <c r="H69" s="24" t="s">
        <v>41</v>
      </c>
      <c r="I69" s="25" t="s">
        <v>105</v>
      </c>
      <c r="J69" s="34"/>
      <c r="K69" s="5"/>
      <c r="L69" s="5"/>
      <c r="M69" s="5"/>
      <c r="N69" s="5"/>
      <c r="O69" s="5"/>
      <c r="P69" s="5"/>
      <c r="Q69" s="5"/>
      <c r="R69" s="11"/>
      <c r="S69" s="5"/>
      <c r="T69" s="5"/>
      <c r="U69" s="5"/>
    </row>
    <row r="70" spans="1:21" ht="9" customHeight="1">
      <c r="A70" s="28">
        <v>32</v>
      </c>
      <c r="B70" s="48"/>
      <c r="C70" s="48">
        <v>29</v>
      </c>
      <c r="D70" s="14">
        <v>2</v>
      </c>
      <c r="E70" s="49" t="s">
        <v>106</v>
      </c>
      <c r="F70" s="50"/>
      <c r="G70" s="51" t="s">
        <v>85</v>
      </c>
      <c r="H70" s="34"/>
      <c r="I70" s="17" t="s">
        <v>21</v>
      </c>
      <c r="J70" s="46">
        <v>2</v>
      </c>
      <c r="K70" s="36">
        <v>27</v>
      </c>
      <c r="L70" s="5"/>
      <c r="M70" s="5"/>
      <c r="N70" s="5"/>
      <c r="O70" s="5"/>
      <c r="P70" s="5"/>
      <c r="Q70" s="5"/>
      <c r="R70" s="17" t="str">
        <f>IF($D70="","",VLOOKUP($D70,'[1]Lista TG(S)'!$A$9:$J$72,2))</f>
        <v>Kaliszewski</v>
      </c>
      <c r="S70" s="5"/>
      <c r="T70" s="5"/>
      <c r="U70" s="5"/>
    </row>
    <row r="71" spans="1:21" ht="9" customHeight="1">
      <c r="A71" s="5"/>
      <c r="B71" s="5"/>
      <c r="C71" s="5"/>
      <c r="D71" s="5"/>
      <c r="E71" s="5"/>
      <c r="F71" s="5"/>
      <c r="G71" s="5"/>
      <c r="H71" s="5"/>
      <c r="I71" s="5"/>
      <c r="J71" s="5"/>
      <c r="K71" s="5"/>
      <c r="L71" s="5"/>
      <c r="M71" s="5"/>
      <c r="N71" s="5"/>
      <c r="O71" s="5"/>
      <c r="P71" s="5"/>
      <c r="Q71" s="5"/>
      <c r="R71" s="5"/>
      <c r="S71" s="5"/>
      <c r="T71" s="5"/>
      <c r="U71" s="5"/>
    </row>
    <row r="72" spans="1:21" ht="9" customHeight="1">
      <c r="A72" s="60"/>
      <c r="B72" s="61"/>
      <c r="C72" s="61"/>
      <c r="D72" s="62" t="s">
        <v>107</v>
      </c>
      <c r="E72" s="61"/>
      <c r="F72" s="61"/>
      <c r="G72" s="61"/>
      <c r="H72" s="61"/>
      <c r="I72" s="63" t="s">
        <v>108</v>
      </c>
      <c r="J72" s="62"/>
      <c r="K72" s="63" t="s">
        <v>109</v>
      </c>
      <c r="L72" s="62"/>
      <c r="M72" s="64" t="s">
        <v>110</v>
      </c>
      <c r="N72" s="65"/>
      <c r="O72" s="66"/>
      <c r="P72" s="67"/>
      <c r="Q72" s="5"/>
      <c r="R72" s="15"/>
      <c r="S72" s="5"/>
      <c r="T72" s="5"/>
      <c r="U72" s="5"/>
    </row>
    <row r="73" spans="1:21" ht="9" customHeight="1">
      <c r="A73" s="68"/>
      <c r="B73" s="69"/>
      <c r="C73" s="69"/>
      <c r="D73" s="70">
        <v>0.7541666666666668</v>
      </c>
      <c r="E73" s="71"/>
      <c r="F73" s="69"/>
      <c r="G73" s="69"/>
      <c r="H73" s="72">
        <v>1</v>
      </c>
      <c r="I73" s="72" t="s">
        <v>111</v>
      </c>
      <c r="J73" s="72"/>
      <c r="K73" s="72" t="s">
        <v>112</v>
      </c>
      <c r="L73" s="72">
        <v>1</v>
      </c>
      <c r="M73" s="72" t="str">
        <f>IF(VLOOKUP($L73,'[1]Lista TG(S)'!$A$9:$J$72,8)&gt;0,VLOOKUP($L73,'[1]Lista TG(S)'!$A$9:$J$72,10),"")</f>
        <v>LEWANDOWSKI, Mikołaj</v>
      </c>
      <c r="N73" s="72"/>
      <c r="O73" s="72"/>
      <c r="P73" s="73"/>
      <c r="Q73" s="5"/>
      <c r="R73" s="5"/>
      <c r="S73" s="5"/>
      <c r="T73" s="5"/>
      <c r="U73" s="5"/>
    </row>
    <row r="74" spans="1:21" ht="9" customHeight="1">
      <c r="A74" s="68"/>
      <c r="B74" s="69"/>
      <c r="C74" s="69"/>
      <c r="D74" s="71"/>
      <c r="E74" s="71"/>
      <c r="F74" s="69"/>
      <c r="G74" s="69"/>
      <c r="H74" s="72">
        <v>2</v>
      </c>
      <c r="I74" s="72" t="s">
        <v>113</v>
      </c>
      <c r="J74" s="72"/>
      <c r="K74" s="72" t="s">
        <v>114</v>
      </c>
      <c r="L74" s="72">
        <v>2</v>
      </c>
      <c r="M74" s="72" t="str">
        <f>IF(VLOOKUP($L74,'[1]Lista TG(S)'!$A$9:$J$72,8)&gt;0,VLOOKUP($L74,'[1]Lista TG(S)'!$A$9:$J$72,10),"")</f>
        <v>KALISZEWSKI, Paweł</v>
      </c>
      <c r="N74" s="72"/>
      <c r="O74" s="72"/>
      <c r="P74" s="73"/>
      <c r="Q74" s="5"/>
      <c r="R74" s="5"/>
      <c r="S74" s="5"/>
      <c r="T74" s="5"/>
      <c r="U74" s="5"/>
    </row>
    <row r="75" spans="1:21" ht="9" customHeight="1">
      <c r="A75" s="68"/>
      <c r="B75" s="69"/>
      <c r="C75" s="69"/>
      <c r="D75" s="69" t="s">
        <v>115</v>
      </c>
      <c r="E75" s="69"/>
      <c r="F75" s="69"/>
      <c r="G75" s="69"/>
      <c r="H75" s="72">
        <v>3</v>
      </c>
      <c r="I75" s="72"/>
      <c r="J75" s="72"/>
      <c r="K75" s="72"/>
      <c r="L75" s="72">
        <v>3</v>
      </c>
      <c r="M75" s="72" t="str">
        <f>IF(VLOOKUP($L75,'[1]Lista TG(S)'!$A$9:$J$72,8)&gt;0,VLOOKUP($L75,'[1]Lista TG(S)'!$A$9:$J$72,10),"")</f>
        <v>MIKULSKI, Szymon</v>
      </c>
      <c r="N75" s="72"/>
      <c r="O75" s="72"/>
      <c r="P75" s="73"/>
      <c r="Q75" s="5"/>
      <c r="R75" s="5"/>
      <c r="S75" s="5"/>
      <c r="T75" s="5"/>
      <c r="U75" s="5"/>
    </row>
    <row r="76" spans="1:21" ht="9" customHeight="1">
      <c r="A76" s="74"/>
      <c r="B76" s="69"/>
      <c r="C76" s="69"/>
      <c r="D76" s="75">
        <v>1</v>
      </c>
      <c r="E76" s="72"/>
      <c r="F76" s="69"/>
      <c r="G76" s="69"/>
      <c r="H76" s="72">
        <v>4</v>
      </c>
      <c r="I76" s="72"/>
      <c r="J76" s="72"/>
      <c r="K76" s="72"/>
      <c r="L76" s="72">
        <v>4</v>
      </c>
      <c r="M76" s="72" t="str">
        <f>IF(VLOOKUP($L76,'[1]Lista TG(S)'!$A$9:$J$72,8)&gt;0,VLOOKUP($L76,'[1]Lista TG(S)'!$A$9:$J$72,10),"")</f>
        <v>SZCZĘSNY, Wojciech</v>
      </c>
      <c r="N76" s="72"/>
      <c r="O76" s="72"/>
      <c r="P76" s="73"/>
      <c r="Q76" s="5"/>
      <c r="R76" s="5"/>
      <c r="S76" s="5"/>
      <c r="T76" s="5"/>
      <c r="U76" s="5"/>
    </row>
    <row r="77" spans="1:21" ht="9" customHeight="1">
      <c r="A77" s="74"/>
      <c r="B77" s="69"/>
      <c r="C77" s="69"/>
      <c r="D77" s="75">
        <v>2</v>
      </c>
      <c r="E77" s="72"/>
      <c r="F77" s="69"/>
      <c r="G77" s="69"/>
      <c r="H77" s="72"/>
      <c r="I77" s="72"/>
      <c r="J77" s="72"/>
      <c r="K77" s="72"/>
      <c r="L77" s="72">
        <v>5</v>
      </c>
      <c r="M77" s="72" t="str">
        <f>IF(VLOOKUP($L77,'[1]Lista TG(S)'!$A$9:$J$72,8)&gt;0,VLOOKUP($L77,'[1]Lista TG(S)'!$A$9:$J$72,10),"")</f>
        <v>GUZEK, Jan</v>
      </c>
      <c r="N77" s="72"/>
      <c r="O77" s="72"/>
      <c r="P77" s="73"/>
      <c r="Q77" s="5"/>
      <c r="R77" s="5"/>
      <c r="S77" s="5"/>
      <c r="T77" s="5"/>
      <c r="U77" s="5"/>
    </row>
    <row r="78" spans="1:21" ht="9" customHeight="1">
      <c r="A78" s="68"/>
      <c r="B78" s="69"/>
      <c r="C78" s="69"/>
      <c r="D78" s="69" t="s">
        <v>116</v>
      </c>
      <c r="E78" s="69"/>
      <c r="F78" s="69"/>
      <c r="G78" s="69"/>
      <c r="H78" s="72"/>
      <c r="I78" s="72"/>
      <c r="J78" s="72"/>
      <c r="K78" s="72"/>
      <c r="L78" s="72">
        <v>6</v>
      </c>
      <c r="M78" s="72" t="str">
        <f>IF(VLOOKUP($L78,'[1]Lista TG(S)'!$A$9:$J$72,8)&gt;0,VLOOKUP($L78,'[1]Lista TG(S)'!$A$9:$J$72,10),"")</f>
        <v>WOŹNIAK, Michał</v>
      </c>
      <c r="N78" s="72"/>
      <c r="O78" s="72"/>
      <c r="P78" s="73"/>
      <c r="Q78" s="5"/>
      <c r="R78" s="5"/>
      <c r="S78" s="5"/>
      <c r="T78" s="5"/>
      <c r="U78" s="5"/>
    </row>
    <row r="79" spans="1:21" ht="9" customHeight="1">
      <c r="A79" s="68"/>
      <c r="B79" s="69"/>
      <c r="C79" s="69"/>
      <c r="D79" s="72"/>
      <c r="E79" s="72"/>
      <c r="F79" s="69"/>
      <c r="G79" s="69"/>
      <c r="H79" s="72"/>
      <c r="I79" s="72"/>
      <c r="J79" s="72"/>
      <c r="K79" s="72"/>
      <c r="L79" s="72">
        <v>7</v>
      </c>
      <c r="M79" s="72" t="str">
        <f>IF(VLOOKUP($L79,'[1]Lista TG(S)'!$A$9:$J$72,8)&gt;0,VLOOKUP($L79,'[1]Lista TG(S)'!$A$9:$J$72,10),"")</f>
        <v>KARCZMARCZYK, Paweł</v>
      </c>
      <c r="N79" s="72"/>
      <c r="O79" s="72"/>
      <c r="P79" s="73"/>
      <c r="Q79" s="5"/>
      <c r="R79" s="5"/>
      <c r="S79" s="5"/>
      <c r="T79" s="5"/>
      <c r="U79" s="5"/>
    </row>
    <row r="80" spans="1:21" ht="9" customHeight="1">
      <c r="A80" s="68"/>
      <c r="B80" s="69"/>
      <c r="C80" s="69"/>
      <c r="D80" s="72"/>
      <c r="E80" s="76" t="str">
        <f>'[1]Tytuł'!$C$14</f>
        <v>Stanisław Bisiński</v>
      </c>
      <c r="F80" s="69"/>
      <c r="G80" s="69"/>
      <c r="H80" s="72"/>
      <c r="I80" s="72"/>
      <c r="J80" s="72"/>
      <c r="K80" s="72"/>
      <c r="L80" s="72">
        <v>8</v>
      </c>
      <c r="M80" s="72" t="str">
        <f>IF(VLOOKUP($L80,'[1]Lista TG(S)'!$A$9:$J$72,8)&gt;0,VLOOKUP($L80,'[1]Lista TG(S)'!$A$9:$J$72,10),"")</f>
        <v>FRANKOWSKI, Tomasz</v>
      </c>
      <c r="N80" s="72"/>
      <c r="O80" s="72"/>
      <c r="P80" s="73"/>
      <c r="Q80" s="5"/>
      <c r="R80" s="5"/>
      <c r="S80" s="5"/>
      <c r="T80" s="5"/>
      <c r="U80" s="5"/>
    </row>
    <row r="81" spans="1:21" ht="9" customHeight="1">
      <c r="A81" s="77"/>
      <c r="B81" s="78"/>
      <c r="C81" s="78"/>
      <c r="D81" s="78"/>
      <c r="E81" s="78"/>
      <c r="F81" s="78"/>
      <c r="G81" s="78"/>
      <c r="H81" s="78"/>
      <c r="I81" s="78"/>
      <c r="J81" s="78"/>
      <c r="K81" s="78"/>
      <c r="L81" s="78"/>
      <c r="M81" s="78"/>
      <c r="N81" s="78"/>
      <c r="O81" s="78"/>
      <c r="P81" s="79"/>
      <c r="Q81" s="5"/>
      <c r="R81" s="5"/>
      <c r="S81" s="5"/>
      <c r="T81" s="5"/>
      <c r="U81" s="5"/>
    </row>
    <row r="82" spans="1:21" ht="12.75">
      <c r="A82" s="5"/>
      <c r="B82" s="5"/>
      <c r="C82" s="5"/>
      <c r="D82" s="5"/>
      <c r="E82" s="5"/>
      <c r="F82" s="5"/>
      <c r="G82" s="5"/>
      <c r="H82" s="5"/>
      <c r="I82" s="5"/>
      <c r="J82" s="5"/>
      <c r="K82" s="5"/>
      <c r="L82" s="5"/>
      <c r="M82" s="5"/>
      <c r="N82" s="5"/>
      <c r="O82" s="5"/>
      <c r="P82" s="5"/>
      <c r="Q82" s="5"/>
      <c r="R82" s="5"/>
      <c r="S82" s="5"/>
      <c r="T82" s="5"/>
      <c r="U82" s="5"/>
    </row>
    <row r="83" spans="1:21" ht="12.75">
      <c r="A83" s="5"/>
      <c r="B83" s="5"/>
      <c r="C83" s="5"/>
      <c r="D83" s="5"/>
      <c r="E83" s="5"/>
      <c r="F83" s="5"/>
      <c r="G83" s="5"/>
      <c r="H83" s="5"/>
      <c r="I83" s="5"/>
      <c r="J83" s="5"/>
      <c r="K83" s="5"/>
      <c r="L83" s="5"/>
      <c r="M83" s="5"/>
      <c r="N83" s="5"/>
      <c r="O83" s="5"/>
      <c r="P83" s="5"/>
      <c r="Q83" s="5"/>
      <c r="R83" s="5"/>
      <c r="S83" s="5"/>
      <c r="T83" s="5"/>
      <c r="U83" s="5"/>
    </row>
    <row r="84" spans="1:21" ht="12.75">
      <c r="A84" s="5"/>
      <c r="B84" s="5"/>
      <c r="C84" s="5"/>
      <c r="D84" s="5"/>
      <c r="E84" s="5"/>
      <c r="F84" s="5"/>
      <c r="G84" s="5"/>
      <c r="H84" s="5"/>
      <c r="I84" s="5"/>
      <c r="J84" s="5"/>
      <c r="K84" s="5"/>
      <c r="L84" s="5"/>
      <c r="M84" s="5"/>
      <c r="N84" s="5"/>
      <c r="O84" s="5"/>
      <c r="P84" s="5"/>
      <c r="Q84" s="5"/>
      <c r="R84" s="5"/>
      <c r="S84" s="5"/>
      <c r="T84" s="5"/>
      <c r="U84" s="5"/>
    </row>
    <row r="85" spans="1:21" ht="12.75">
      <c r="A85" s="5"/>
      <c r="B85" s="5"/>
      <c r="C85" s="5"/>
      <c r="D85" s="5"/>
      <c r="E85" s="5"/>
      <c r="F85" s="5"/>
      <c r="G85" s="5"/>
      <c r="H85" s="5"/>
      <c r="I85" s="5"/>
      <c r="J85" s="5"/>
      <c r="K85" s="5"/>
      <c r="L85" s="5"/>
      <c r="M85" s="5"/>
      <c r="N85" s="5"/>
      <c r="O85" s="5"/>
      <c r="P85" s="5"/>
      <c r="Q85" s="5"/>
      <c r="R85" s="5"/>
      <c r="S85" s="5"/>
      <c r="T85" s="5"/>
      <c r="U85" s="5"/>
    </row>
    <row r="86" spans="1:21" ht="12.75">
      <c r="A86" s="5"/>
      <c r="B86" s="5"/>
      <c r="C86" s="5"/>
      <c r="D86" s="5"/>
      <c r="E86" s="5"/>
      <c r="F86" s="5"/>
      <c r="G86" s="5"/>
      <c r="H86" s="5"/>
      <c r="I86" s="5"/>
      <c r="J86" s="5"/>
      <c r="K86" s="5"/>
      <c r="L86" s="5"/>
      <c r="M86" s="5"/>
      <c r="N86" s="5"/>
      <c r="O86" s="5"/>
      <c r="P86" s="5"/>
      <c r="Q86" s="5"/>
      <c r="R86" s="5"/>
      <c r="S86" s="5"/>
      <c r="T86" s="5"/>
      <c r="U86" s="5"/>
    </row>
    <row r="87" spans="1:21" ht="12.75">
      <c r="A87" s="5"/>
      <c r="B87" s="5"/>
      <c r="C87" s="5"/>
      <c r="D87" s="5"/>
      <c r="E87" s="5"/>
      <c r="F87" s="5"/>
      <c r="G87" s="5"/>
      <c r="H87" s="5"/>
      <c r="I87" s="5"/>
      <c r="J87" s="5"/>
      <c r="K87" s="5"/>
      <c r="L87" s="5"/>
      <c r="M87" s="5"/>
      <c r="N87" s="5"/>
      <c r="O87" s="5"/>
      <c r="P87" s="5"/>
      <c r="Q87" s="5"/>
      <c r="R87" s="5"/>
      <c r="S87" s="5"/>
      <c r="T87" s="5"/>
      <c r="U87" s="5"/>
    </row>
    <row r="88" spans="1:21" ht="12.75">
      <c r="A88" s="5"/>
      <c r="B88" s="5"/>
      <c r="C88" s="5"/>
      <c r="D88" s="5"/>
      <c r="E88" s="5"/>
      <c r="F88" s="5"/>
      <c r="G88" s="5"/>
      <c r="H88" s="5"/>
      <c r="I88" s="5"/>
      <c r="J88" s="5"/>
      <c r="K88" s="5"/>
      <c r="L88" s="5"/>
      <c r="M88" s="5"/>
      <c r="N88" s="5"/>
      <c r="O88" s="5"/>
      <c r="P88" s="5"/>
      <c r="Q88" s="5"/>
      <c r="R88" s="5"/>
      <c r="S88" s="5"/>
      <c r="T88" s="5"/>
      <c r="U88" s="5"/>
    </row>
    <row r="89" spans="1:21" ht="12.75">
      <c r="A89" s="5"/>
      <c r="B89" s="5"/>
      <c r="C89" s="5"/>
      <c r="D89" s="5"/>
      <c r="E89" s="5"/>
      <c r="F89" s="5"/>
      <c r="G89" s="5"/>
      <c r="H89" s="5"/>
      <c r="I89" s="5"/>
      <c r="J89" s="5"/>
      <c r="K89" s="5"/>
      <c r="L89" s="5"/>
      <c r="M89" s="5"/>
      <c r="N89" s="5"/>
      <c r="O89" s="5"/>
      <c r="P89" s="5"/>
      <c r="Q89" s="5"/>
      <c r="R89" s="5"/>
      <c r="S89" s="5"/>
      <c r="T89" s="5"/>
      <c r="U89" s="5"/>
    </row>
    <row r="90" spans="1:21" ht="12.75">
      <c r="A90" s="5"/>
      <c r="B90" s="5"/>
      <c r="C90" s="5"/>
      <c r="D90" s="5"/>
      <c r="E90" s="5"/>
      <c r="F90" s="5"/>
      <c r="G90" s="5"/>
      <c r="H90" s="5"/>
      <c r="I90" s="5"/>
      <c r="J90" s="5"/>
      <c r="K90" s="5"/>
      <c r="L90" s="5"/>
      <c r="M90" s="5"/>
      <c r="N90" s="5"/>
      <c r="O90" s="5"/>
      <c r="P90" s="5"/>
      <c r="Q90" s="5"/>
      <c r="R90" s="5"/>
      <c r="S90" s="5"/>
      <c r="T90" s="5"/>
      <c r="U90" s="5"/>
    </row>
  </sheetData>
  <sheetProtection/>
  <mergeCells count="1">
    <mergeCell ref="D73:E74"/>
  </mergeCells>
  <conditionalFormatting sqref="I9 I13 I17 I21 I25 I29 I33 I37 I41 I45 I49 I53 I57 I61 I65 I69 K11 K19 K27 K35 K43 K51 K59 K67 M15 M31 M47 M63:M64 O23 O55:O56 O39">
    <cfRule type="expression" priority="1" dxfId="0" stopIfTrue="1">
      <formula>H9="as"</formula>
    </cfRule>
    <cfRule type="expression" priority="2" dxfId="0" stopIfTrue="1">
      <formula>H9="bs"</formula>
    </cfRule>
  </conditionalFormatting>
  <printOptions/>
  <pageMargins left="0.35433070866141736" right="0.35433070866141736" top="0.1968503937007874" bottom="0.1968503937007874" header="0" footer="0"/>
  <pageSetup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T90"/>
  <sheetViews>
    <sheetView showZeros="0" zoomScalePageLayoutView="0" workbookViewId="0" topLeftCell="A37">
      <selection activeCell="K3" sqref="K3"/>
    </sheetView>
  </sheetViews>
  <sheetFormatPr defaultColWidth="9.140625" defaultRowHeight="12.75"/>
  <cols>
    <col min="1" max="1" width="2.28125" style="0" customWidth="1"/>
    <col min="2" max="2" width="3.28125" style="0" customWidth="1"/>
    <col min="3" max="3" width="4.28125" style="0" customWidth="1"/>
    <col min="4" max="4" width="3.7109375" style="0" customWidth="1"/>
    <col min="5" max="5" width="18.7109375" style="0" customWidth="1"/>
    <col min="6" max="6" width="1.7109375" style="0" customWidth="1"/>
    <col min="7" max="7" width="12.7109375" style="0" customWidth="1"/>
    <col min="8" max="8" width="1.7109375" style="0" customWidth="1"/>
    <col min="9" max="9" width="12.7109375" style="0" customWidth="1"/>
    <col min="10" max="10" width="1.7109375" style="0" customWidth="1"/>
    <col min="11" max="11" width="12.7109375" style="0" customWidth="1"/>
    <col min="12" max="12" width="1.7109375" style="0" customWidth="1"/>
    <col min="13" max="13" width="12.7109375" style="0" customWidth="1"/>
    <col min="14" max="15" width="1.7109375" style="0" customWidth="1"/>
    <col min="18" max="18" width="0" style="0" hidden="1" customWidth="1"/>
  </cols>
  <sheetData>
    <row r="1" spans="1:20" s="4" customFormat="1" ht="19.5" customHeight="1">
      <c r="A1" s="1" t="str">
        <f>'[1]Tytuł'!$C$10</f>
        <v>Mistrzostwa Warszawy</v>
      </c>
      <c r="B1" s="1"/>
      <c r="C1" s="1"/>
      <c r="D1" s="1"/>
      <c r="E1" s="1"/>
      <c r="F1" s="1"/>
      <c r="G1" s="1"/>
      <c r="H1" s="2" t="s">
        <v>0</v>
      </c>
      <c r="I1" s="3" t="str">
        <f>'[1]Tytuł'!$C$14</f>
        <v>Stanisław Bisiński</v>
      </c>
      <c r="J1" s="2"/>
      <c r="K1" s="3"/>
      <c r="L1" s="1"/>
      <c r="M1" s="1"/>
      <c r="N1" s="1"/>
      <c r="O1" s="1"/>
      <c r="P1" s="1"/>
      <c r="Q1" s="1"/>
      <c r="R1" s="1"/>
      <c r="S1" s="1"/>
      <c r="T1" s="1"/>
    </row>
    <row r="2" spans="1:20" ht="12.75">
      <c r="A2" s="5"/>
      <c r="B2" s="5"/>
      <c r="C2" s="5"/>
      <c r="D2" s="5"/>
      <c r="E2" s="5"/>
      <c r="F2" s="5"/>
      <c r="G2" s="5"/>
      <c r="H2" s="2" t="s">
        <v>1</v>
      </c>
      <c r="I2" s="3" t="str">
        <f>'[1]Tytuł'!$G$10</f>
        <v>Młodzicy</v>
      </c>
      <c r="J2" s="2"/>
      <c r="K2" s="3"/>
      <c r="L2" s="5"/>
      <c r="M2" s="5"/>
      <c r="N2" s="5"/>
      <c r="O2" s="5"/>
      <c r="P2" s="5"/>
      <c r="Q2" s="5"/>
      <c r="R2" s="5"/>
      <c r="S2" s="5"/>
      <c r="T2" s="5"/>
    </row>
    <row r="3" spans="1:20" ht="12.75">
      <c r="A3" s="5"/>
      <c r="B3" s="5"/>
      <c r="C3" s="6" t="s">
        <v>2</v>
      </c>
      <c r="D3" s="5"/>
      <c r="E3" s="5"/>
      <c r="F3" s="5"/>
      <c r="G3" s="5"/>
      <c r="H3" s="2" t="s">
        <v>3</v>
      </c>
      <c r="I3" s="3" t="str">
        <f>'[1]Tytuł'!$G$12</f>
        <v>Warszawa</v>
      </c>
      <c r="J3" s="2"/>
      <c r="K3" s="3"/>
      <c r="L3" s="5"/>
      <c r="M3" s="5"/>
      <c r="N3" s="5"/>
      <c r="O3" s="5"/>
      <c r="P3" s="5"/>
      <c r="Q3" s="5"/>
      <c r="R3" s="5"/>
      <c r="S3" s="5"/>
      <c r="T3" s="5"/>
    </row>
    <row r="4" spans="1:20" ht="12.75">
      <c r="A4" s="5"/>
      <c r="B4" s="5"/>
      <c r="C4" s="7" t="s">
        <v>117</v>
      </c>
      <c r="D4" s="5"/>
      <c r="E4" s="5"/>
      <c r="F4" s="5"/>
      <c r="G4" s="5"/>
      <c r="H4" s="2" t="s">
        <v>5</v>
      </c>
      <c r="I4" s="3" t="str">
        <f>'[1]Tytuł'!$G$14</f>
        <v>23-25.11.2013</v>
      </c>
      <c r="J4" s="2"/>
      <c r="K4" s="3"/>
      <c r="L4" s="5"/>
      <c r="M4" s="5"/>
      <c r="N4" s="5"/>
      <c r="O4" s="5"/>
      <c r="P4" s="5"/>
      <c r="Q4" s="5"/>
      <c r="R4" s="5"/>
      <c r="S4" s="5"/>
      <c r="T4" s="5"/>
    </row>
    <row r="5" spans="1:20" ht="9.75" customHeight="1">
      <c r="A5" s="5"/>
      <c r="B5" s="5"/>
      <c r="C5" s="5"/>
      <c r="D5" s="5"/>
      <c r="E5" s="5"/>
      <c r="F5" s="5"/>
      <c r="G5" s="5"/>
      <c r="H5" s="5"/>
      <c r="I5" s="5"/>
      <c r="J5" s="5"/>
      <c r="K5" s="5"/>
      <c r="L5" s="5"/>
      <c r="M5" s="5"/>
      <c r="N5" s="5"/>
      <c r="O5" s="5"/>
      <c r="P5" s="5"/>
      <c r="Q5" s="5"/>
      <c r="R5" s="5"/>
      <c r="S5" s="5"/>
      <c r="T5" s="5"/>
    </row>
    <row r="6" spans="1:20" ht="9.75" customHeight="1">
      <c r="A6" s="8"/>
      <c r="B6" s="9" t="s">
        <v>6</v>
      </c>
      <c r="C6" s="9" t="s">
        <v>7</v>
      </c>
      <c r="D6" s="9" t="s">
        <v>8</v>
      </c>
      <c r="E6" s="8" t="s">
        <v>9</v>
      </c>
      <c r="F6" s="8"/>
      <c r="G6" s="9" t="s">
        <v>10</v>
      </c>
      <c r="H6" s="8"/>
      <c r="I6" s="9" t="s">
        <v>11</v>
      </c>
      <c r="J6" s="9"/>
      <c r="K6" s="9" t="s">
        <v>13</v>
      </c>
      <c r="L6" s="9"/>
      <c r="M6" s="9" t="s">
        <v>14</v>
      </c>
      <c r="N6" s="9"/>
      <c r="O6" s="8"/>
      <c r="Q6" s="5"/>
      <c r="R6" s="5"/>
      <c r="S6" s="5"/>
      <c r="T6" s="5"/>
    </row>
    <row r="7" spans="1:20" ht="6" customHeight="1">
      <c r="A7" s="10"/>
      <c r="B7" s="5"/>
      <c r="C7" s="5"/>
      <c r="D7" s="5"/>
      <c r="E7" s="5"/>
      <c r="F7" s="5"/>
      <c r="G7" s="5"/>
      <c r="H7" s="5"/>
      <c r="I7" s="5"/>
      <c r="J7" s="5"/>
      <c r="K7" s="5"/>
      <c r="L7" s="5"/>
      <c r="M7" s="5"/>
      <c r="N7" s="5"/>
      <c r="O7" s="5"/>
      <c r="P7" s="5"/>
      <c r="Q7" s="11"/>
      <c r="R7" s="5"/>
      <c r="S7" s="5"/>
      <c r="T7" s="5"/>
    </row>
    <row r="8" spans="1:20" ht="9" customHeight="1">
      <c r="A8" s="80"/>
      <c r="B8" s="81"/>
      <c r="C8" s="81"/>
      <c r="D8" s="81"/>
      <c r="E8" s="82" t="s">
        <v>118</v>
      </c>
      <c r="F8" s="83"/>
      <c r="G8" s="82" t="s">
        <v>119</v>
      </c>
      <c r="H8" s="41"/>
      <c r="I8" s="41"/>
      <c r="J8" s="41"/>
      <c r="K8" s="41"/>
      <c r="L8" s="41"/>
      <c r="M8" s="41"/>
      <c r="N8" s="41"/>
      <c r="O8" s="41"/>
      <c r="P8" s="5"/>
      <c r="Q8" s="17">
        <f>IF($D8="","",VLOOKUP($D8,'[1]Lista TG(S)'!$A$9:$J$72,2))</f>
      </c>
      <c r="R8" s="72" t="str">
        <f>IF($D9="","",VLOOKUP($D9,'[1]ListaTG(D)'!$A$10:$T$41,2))</f>
        <v>Lewandowski</v>
      </c>
      <c r="S8" s="5"/>
      <c r="T8" s="5"/>
    </row>
    <row r="9" spans="1:20" ht="9" customHeight="1">
      <c r="A9" s="80">
        <v>1</v>
      </c>
      <c r="B9" s="81">
        <f>IF($D9="","",VLOOKUP($D9,'[1]ListaTG(D)'!$A$10:$T$41,8))</f>
        <v>0</v>
      </c>
      <c r="C9" s="81">
        <v>63</v>
      </c>
      <c r="D9" s="14">
        <v>1</v>
      </c>
      <c r="E9" s="82" t="s">
        <v>120</v>
      </c>
      <c r="F9" s="82"/>
      <c r="G9" s="82" t="s">
        <v>52</v>
      </c>
      <c r="H9" s="84"/>
      <c r="I9" s="59"/>
      <c r="J9" s="72"/>
      <c r="K9" s="72"/>
      <c r="L9" s="72"/>
      <c r="M9" s="72"/>
      <c r="N9" s="72"/>
      <c r="O9" s="72"/>
      <c r="P9" s="17"/>
      <c r="Q9" s="17"/>
      <c r="R9" s="72" t="str">
        <f>IF($D9="","",VLOOKUP($D9,'[1]ListaTG(D)'!$A$10:$T$41,5))</f>
        <v>Woźniak</v>
      </c>
      <c r="S9" s="5"/>
      <c r="T9" s="5"/>
    </row>
    <row r="10" spans="1:20" ht="9" customHeight="1">
      <c r="A10" s="18"/>
      <c r="B10" s="20"/>
      <c r="C10" s="20"/>
      <c r="D10" s="85"/>
      <c r="E10" s="21"/>
      <c r="F10" s="21"/>
      <c r="G10" s="21"/>
      <c r="H10" s="86"/>
      <c r="I10" s="87" t="s">
        <v>121</v>
      </c>
      <c r="J10" s="84"/>
      <c r="K10" s="72"/>
      <c r="L10" s="72"/>
      <c r="M10" s="72"/>
      <c r="N10" s="72"/>
      <c r="O10" s="72"/>
      <c r="P10" s="17"/>
      <c r="Q10" s="17">
        <f>IF($D10="","",VLOOKUP($D10,'[1]Lista TG(S)'!$A$9:$J$72,2))</f>
      </c>
      <c r="R10" s="5"/>
      <c r="S10" s="5"/>
      <c r="T10" s="5"/>
    </row>
    <row r="11" spans="1:20" ht="9" customHeight="1">
      <c r="A11" s="80"/>
      <c r="B11" s="75"/>
      <c r="C11" s="75"/>
      <c r="D11" s="75"/>
      <c r="E11" s="72"/>
      <c r="F11" s="72"/>
      <c r="G11" s="72"/>
      <c r="H11" s="88" t="s">
        <v>17</v>
      </c>
      <c r="I11" s="89" t="s">
        <v>122</v>
      </c>
      <c r="J11" s="84"/>
      <c r="K11" s="59"/>
      <c r="L11" s="72"/>
      <c r="M11" s="72"/>
      <c r="N11" s="72"/>
      <c r="O11" s="72"/>
      <c r="P11" s="17"/>
      <c r="Q11" s="90"/>
      <c r="R11" s="5"/>
      <c r="S11" s="5"/>
      <c r="T11" s="5"/>
    </row>
    <row r="12" spans="1:20" ht="9" customHeight="1">
      <c r="A12" s="80"/>
      <c r="B12" s="75"/>
      <c r="C12" s="75"/>
      <c r="D12" s="91"/>
      <c r="E12" s="72"/>
      <c r="F12" s="83"/>
      <c r="G12" s="72"/>
      <c r="H12" s="92"/>
      <c r="I12" s="21"/>
      <c r="J12" s="35">
        <f>IF(OR(H11="a",H11="as"),D9,IF(OR(H11="b",H11="bs"),D13,""))</f>
        <v>1</v>
      </c>
      <c r="K12" s="36">
        <f>IF(OR(H11="a",H11="as"),D13,IF(OR(H11="b",H11="bs"),D9,""))</f>
        <v>0</v>
      </c>
      <c r="L12" s="84"/>
      <c r="M12" s="72"/>
      <c r="N12" s="72"/>
      <c r="O12" s="72"/>
      <c r="P12" s="17"/>
      <c r="Q12" s="17">
        <f>IF($D12="","",VLOOKUP($D12,'[1]Lista TG(S)'!$A$9:$J$72,2))</f>
      </c>
      <c r="R12" s="72">
        <f>IF($D13="","",VLOOKUP($D13,'[1]ListaTG(D)'!$A$10:$T$41,2))</f>
      </c>
      <c r="S12" s="5"/>
      <c r="T12" s="5"/>
    </row>
    <row r="13" spans="1:20" ht="9" customHeight="1">
      <c r="A13" s="28">
        <v>2</v>
      </c>
      <c r="B13" s="75">
        <f>IF($D13="","",VLOOKUP($D13,'[1]ListaTG(D)'!$A$10:$T$41,8))</f>
      </c>
      <c r="C13" s="75"/>
      <c r="D13" s="30"/>
      <c r="E13" s="72" t="s">
        <v>123</v>
      </c>
      <c r="F13" s="72"/>
      <c r="G13" s="72"/>
      <c r="H13" s="93"/>
      <c r="I13" s="59"/>
      <c r="J13" s="92"/>
      <c r="K13" s="72"/>
      <c r="L13" s="84"/>
      <c r="M13" s="72"/>
      <c r="N13" s="72"/>
      <c r="O13" s="72"/>
      <c r="P13" s="17"/>
      <c r="Q13" s="90"/>
      <c r="R13" s="72">
        <f>IF($D13="","",VLOOKUP($D13,'[1]ListaTG(D)'!$A$10:$T$41,5))</f>
      </c>
      <c r="S13" s="5"/>
      <c r="T13" s="5"/>
    </row>
    <row r="14" spans="1:20" ht="9" customHeight="1">
      <c r="A14" s="80"/>
      <c r="B14" s="20"/>
      <c r="C14" s="20"/>
      <c r="D14" s="91"/>
      <c r="E14" s="21"/>
      <c r="F14" s="21"/>
      <c r="G14" s="21"/>
      <c r="H14" s="84"/>
      <c r="I14" s="72"/>
      <c r="J14" s="92"/>
      <c r="K14" s="94" t="s">
        <v>121</v>
      </c>
      <c r="L14" s="84"/>
      <c r="M14" s="72"/>
      <c r="N14" s="72"/>
      <c r="O14" s="72"/>
      <c r="P14" s="17"/>
      <c r="Q14" s="17">
        <f>IF($D14="","",VLOOKUP($D14,'[1]Lista TG(S)'!$A$9:$J$72,2))</f>
      </c>
      <c r="R14" s="5"/>
      <c r="S14" s="5"/>
      <c r="T14" s="5"/>
    </row>
    <row r="15" spans="1:20" ht="9" customHeight="1">
      <c r="A15" s="80"/>
      <c r="B15" s="75"/>
      <c r="C15" s="75"/>
      <c r="D15" s="91"/>
      <c r="E15" s="72"/>
      <c r="F15" s="72"/>
      <c r="G15" s="72"/>
      <c r="H15" s="84"/>
      <c r="I15" s="72"/>
      <c r="J15" s="88"/>
      <c r="K15" s="95" t="s">
        <v>122</v>
      </c>
      <c r="L15" s="84"/>
      <c r="M15" s="59"/>
      <c r="N15" s="72"/>
      <c r="O15" s="72"/>
      <c r="P15" s="17"/>
      <c r="Q15" s="90"/>
      <c r="R15" s="5"/>
      <c r="S15" s="5"/>
      <c r="T15" s="5"/>
    </row>
    <row r="16" spans="1:20" ht="9" customHeight="1">
      <c r="A16" s="80"/>
      <c r="B16" s="75"/>
      <c r="C16" s="75"/>
      <c r="D16" s="91"/>
      <c r="E16" s="72"/>
      <c r="F16" s="83"/>
      <c r="G16" s="72"/>
      <c r="H16" s="84"/>
      <c r="I16" s="72"/>
      <c r="J16" s="88"/>
      <c r="K16" s="21" t="s">
        <v>124</v>
      </c>
      <c r="L16" s="35">
        <f>IF(OR(J15="a",J15="as"),J12,IF(OR(J15="b",J15="bs"),J20,""))</f>
      </c>
      <c r="M16" s="36">
        <f>IF(OR(J15="a",J15="as"),J20,IF(OR(J15="b",J15="bs"),J12,""))</f>
      </c>
      <c r="N16" s="72"/>
      <c r="O16" s="72"/>
      <c r="P16" s="17"/>
      <c r="Q16" s="17">
        <f>IF($D16="","",VLOOKUP($D16,'[1]Lista TG(S)'!$A$9:$J$72,2))</f>
      </c>
      <c r="R16" s="72">
        <f>IF($D17="","",VLOOKUP($D17,'[1]ListaTG(D)'!$A$10:$T$41,2))</f>
      </c>
      <c r="S16" s="5"/>
      <c r="T16" s="5"/>
    </row>
    <row r="17" spans="1:20" ht="9" customHeight="1">
      <c r="A17" s="80">
        <v>3</v>
      </c>
      <c r="B17" s="75">
        <f>IF($D17="","",VLOOKUP($D17,'[1]ListaTG(D)'!$A$10:$T$41,8))</f>
      </c>
      <c r="C17" s="75"/>
      <c r="D17" s="30"/>
      <c r="E17" s="72" t="s">
        <v>123</v>
      </c>
      <c r="F17" s="72"/>
      <c r="G17" s="72"/>
      <c r="H17" s="84"/>
      <c r="I17" s="59"/>
      <c r="J17" s="92"/>
      <c r="K17" s="72"/>
      <c r="L17" s="92"/>
      <c r="M17" s="72"/>
      <c r="N17" s="72"/>
      <c r="O17" s="72"/>
      <c r="P17" s="17"/>
      <c r="Q17" s="90"/>
      <c r="R17" s="72">
        <f>IF($D17="","",VLOOKUP($D17,'[1]ListaTG(D)'!$A$10:$T$41,5))</f>
      </c>
      <c r="S17" s="5"/>
      <c r="T17" s="5"/>
    </row>
    <row r="18" spans="1:20" ht="9" customHeight="1">
      <c r="A18" s="18"/>
      <c r="B18" s="20"/>
      <c r="C18" s="20"/>
      <c r="D18" s="85"/>
      <c r="E18" s="21"/>
      <c r="F18" s="21"/>
      <c r="G18" s="21"/>
      <c r="H18" s="86"/>
      <c r="I18" s="96" t="s">
        <v>125</v>
      </c>
      <c r="J18" s="92"/>
      <c r="K18" s="72"/>
      <c r="L18" s="92"/>
      <c r="M18" s="72"/>
      <c r="N18" s="72"/>
      <c r="O18" s="72"/>
      <c r="P18" s="17"/>
      <c r="Q18" s="17">
        <f>IF($D18="","",VLOOKUP($D18,'[1]Lista TG(S)'!$A$9:$J$72,2))</f>
      </c>
      <c r="R18" s="5"/>
      <c r="S18" s="5"/>
      <c r="T18" s="5"/>
    </row>
    <row r="19" spans="1:20" ht="9" customHeight="1">
      <c r="A19" s="80"/>
      <c r="B19" s="75"/>
      <c r="C19" s="75"/>
      <c r="D19" s="91"/>
      <c r="E19" s="72"/>
      <c r="F19" s="72"/>
      <c r="G19" s="72"/>
      <c r="H19" s="88" t="s">
        <v>25</v>
      </c>
      <c r="I19" s="97" t="s">
        <v>126</v>
      </c>
      <c r="J19" s="98"/>
      <c r="K19" s="27"/>
      <c r="L19" s="92"/>
      <c r="M19" s="72"/>
      <c r="N19" s="72"/>
      <c r="O19" s="72"/>
      <c r="P19" s="17"/>
      <c r="Q19" s="90"/>
      <c r="R19" s="5"/>
      <c r="S19" s="5"/>
      <c r="T19" s="5"/>
    </row>
    <row r="20" spans="1:20" ht="9" customHeight="1">
      <c r="A20" s="80"/>
      <c r="B20" s="75"/>
      <c r="C20" s="75"/>
      <c r="D20" s="91"/>
      <c r="E20" s="72" t="s">
        <v>127</v>
      </c>
      <c r="G20" s="72" t="s">
        <v>95</v>
      </c>
      <c r="H20" s="92"/>
      <c r="I20" s="72"/>
      <c r="J20" s="99">
        <f>IF(OR(H19="a",H19="as"),D17,IF(OR(H19="b",H19="bs"),D21,""))</f>
        <v>7</v>
      </c>
      <c r="K20" s="100">
        <f>IF(OR(H19="a",H19="as"),D21,IF(OR(H19="b",H19="bs"),D17,""))</f>
        <v>0</v>
      </c>
      <c r="L20" s="92"/>
      <c r="M20" s="72"/>
      <c r="N20" s="72"/>
      <c r="O20" s="72"/>
      <c r="P20" s="17"/>
      <c r="Q20" s="17">
        <f>IF($D20="","",VLOOKUP($D20,'[1]Lista TG(S)'!$A$9:$J$72,2))</f>
      </c>
      <c r="R20" s="72" t="str">
        <f>IF($D21="","",VLOOKUP($D21,'[1]ListaTG(D)'!$A$10:$T$41,2))</f>
        <v>Hudyka</v>
      </c>
      <c r="S20" s="5"/>
      <c r="T20" s="5"/>
    </row>
    <row r="21" spans="1:20" ht="9" customHeight="1">
      <c r="A21" s="28">
        <v>4</v>
      </c>
      <c r="B21" s="75">
        <f>IF($D21="","",VLOOKUP($D21,'[1]ListaTG(D)'!$A$10:$T$41,8))</f>
        <v>0</v>
      </c>
      <c r="C21" s="75">
        <v>264</v>
      </c>
      <c r="D21" s="30">
        <v>7</v>
      </c>
      <c r="E21" s="72" t="s">
        <v>128</v>
      </c>
      <c r="F21" s="72"/>
      <c r="G21" s="72" t="s">
        <v>119</v>
      </c>
      <c r="H21" s="93"/>
      <c r="I21" s="59"/>
      <c r="J21" s="84"/>
      <c r="K21" s="72"/>
      <c r="L21" s="92"/>
      <c r="M21" s="72"/>
      <c r="N21" s="72"/>
      <c r="O21" s="72"/>
      <c r="P21" s="17"/>
      <c r="Q21" s="90"/>
      <c r="R21" s="72" t="str">
        <f>IF($D21="","",VLOOKUP($D21,'[1]ListaTG(D)'!$A$10:$T$41,5))</f>
        <v>Seidel</v>
      </c>
      <c r="S21" s="5"/>
      <c r="T21" s="5"/>
    </row>
    <row r="22" spans="1:20" ht="9" customHeight="1">
      <c r="A22" s="80"/>
      <c r="B22" s="101"/>
      <c r="C22" s="101"/>
      <c r="D22" s="81"/>
      <c r="E22" s="102"/>
      <c r="F22" s="102"/>
      <c r="G22" s="102"/>
      <c r="H22" s="84"/>
      <c r="I22" s="72"/>
      <c r="J22" s="84"/>
      <c r="K22" s="72"/>
      <c r="L22" s="92"/>
      <c r="M22" s="87" t="s">
        <v>129</v>
      </c>
      <c r="N22" s="72"/>
      <c r="O22" s="72"/>
      <c r="P22" s="17"/>
      <c r="Q22" s="17">
        <f>IF($D22="","",VLOOKUP($D22,'[1]Lista TG(S)'!$A$9:$J$72,2))</f>
      </c>
      <c r="R22" s="5"/>
      <c r="S22" s="5"/>
      <c r="T22" s="5"/>
    </row>
    <row r="23" spans="1:20" ht="9" customHeight="1">
      <c r="A23" s="80"/>
      <c r="B23" s="75"/>
      <c r="C23" s="75"/>
      <c r="D23" s="75"/>
      <c r="E23" s="72"/>
      <c r="F23" s="72"/>
      <c r="G23" s="72"/>
      <c r="H23" s="84"/>
      <c r="I23" s="72"/>
      <c r="J23" s="84"/>
      <c r="K23" s="84"/>
      <c r="L23" s="88"/>
      <c r="M23" s="89" t="s">
        <v>130</v>
      </c>
      <c r="N23" s="84"/>
      <c r="O23" s="72"/>
      <c r="P23" s="17"/>
      <c r="Q23" s="90"/>
      <c r="R23" s="5"/>
      <c r="S23" s="5"/>
      <c r="T23" s="5"/>
    </row>
    <row r="24" spans="1:20" ht="9" customHeight="1">
      <c r="A24" s="80"/>
      <c r="B24" s="81"/>
      <c r="C24" s="81"/>
      <c r="D24" s="81"/>
      <c r="E24" s="82" t="s">
        <v>131</v>
      </c>
      <c r="F24" s="83"/>
      <c r="G24" s="82" t="s">
        <v>30</v>
      </c>
      <c r="H24" s="84"/>
      <c r="I24" s="72"/>
      <c r="J24" s="84"/>
      <c r="K24" s="72"/>
      <c r="L24" s="88"/>
      <c r="M24" s="21" t="s">
        <v>132</v>
      </c>
      <c r="N24" s="35">
        <f>IF(OR(L23="a",L23="as"),L16,IF(OR(L23="b",L23="bs"),L32,""))</f>
      </c>
      <c r="O24" s="36">
        <f>IF(OR(L23="a",L23="as"),L32,IF(OR(L23="b",L23="bs"),L16,""))</f>
      </c>
      <c r="P24" s="17"/>
      <c r="Q24" s="17">
        <f>IF($D24="","",VLOOKUP($D24,'[1]Lista TG(S)'!$A$9:$J$72,2))</f>
      </c>
      <c r="R24" s="72" t="str">
        <f>IF($D25="","",VLOOKUP($D25,'[1]ListaTG(D)'!$A$10:$T$41,2))</f>
        <v>Bobiński</v>
      </c>
      <c r="S24" s="5"/>
      <c r="T24" s="5"/>
    </row>
    <row r="25" spans="1:20" ht="9" customHeight="1">
      <c r="A25" s="80">
        <v>5</v>
      </c>
      <c r="B25" s="81">
        <f>IF($D25="","",VLOOKUP($D25,'[1]ListaTG(D)'!$A$10:$T$41,8))</f>
        <v>0</v>
      </c>
      <c r="C25" s="75">
        <v>158</v>
      </c>
      <c r="D25" s="14">
        <v>3</v>
      </c>
      <c r="E25" s="82" t="s">
        <v>133</v>
      </c>
      <c r="F25" s="82"/>
      <c r="G25" s="82" t="s">
        <v>85</v>
      </c>
      <c r="H25" s="84"/>
      <c r="I25" s="59"/>
      <c r="J25" s="84"/>
      <c r="K25" s="72"/>
      <c r="L25" s="92"/>
      <c r="M25" s="72"/>
      <c r="N25" s="103"/>
      <c r="O25" s="72"/>
      <c r="P25" s="17"/>
      <c r="Q25" s="90"/>
      <c r="R25" s="72" t="str">
        <f>IF($D25="","",VLOOKUP($D25,'[1]ListaTG(D)'!$A$10:$T$41,5))</f>
        <v>Frankowski</v>
      </c>
      <c r="S25" s="5"/>
      <c r="T25" s="5"/>
    </row>
    <row r="26" spans="1:20" ht="9" customHeight="1">
      <c r="A26" s="18"/>
      <c r="B26" s="20"/>
      <c r="C26" s="20"/>
      <c r="D26" s="85"/>
      <c r="E26" s="21"/>
      <c r="F26" s="21"/>
      <c r="G26" s="21"/>
      <c r="H26" s="86"/>
      <c r="I26" s="87" t="s">
        <v>129</v>
      </c>
      <c r="J26" s="84"/>
      <c r="K26" s="72"/>
      <c r="L26" s="92"/>
      <c r="M26" s="72"/>
      <c r="N26" s="103"/>
      <c r="O26" s="72"/>
      <c r="P26" s="17"/>
      <c r="Q26" s="17">
        <f>IF($D26="","",VLOOKUP($D26,'[1]Lista TG(S)'!$A$9:$J$72,2))</f>
      </c>
      <c r="R26" s="5"/>
      <c r="S26" s="5"/>
      <c r="T26" s="5"/>
    </row>
    <row r="27" spans="1:20" ht="9" customHeight="1">
      <c r="A27" s="80"/>
      <c r="B27" s="75"/>
      <c r="C27" s="75"/>
      <c r="D27" s="75"/>
      <c r="E27" s="72"/>
      <c r="F27" s="72"/>
      <c r="G27" s="72"/>
      <c r="H27" s="88"/>
      <c r="I27" s="89" t="s">
        <v>130</v>
      </c>
      <c r="J27" s="84"/>
      <c r="K27" s="59"/>
      <c r="L27" s="92"/>
      <c r="M27" s="72"/>
      <c r="N27" s="103"/>
      <c r="O27" s="72"/>
      <c r="P27" s="17"/>
      <c r="Q27" s="90"/>
      <c r="R27" s="5"/>
      <c r="S27" s="5"/>
      <c r="T27" s="5"/>
    </row>
    <row r="28" spans="1:20" ht="9" customHeight="1">
      <c r="A28" s="80"/>
      <c r="B28" s="75"/>
      <c r="C28" s="75"/>
      <c r="D28" s="91"/>
      <c r="E28" s="72"/>
      <c r="F28" s="83"/>
      <c r="G28" s="72"/>
      <c r="H28" s="92"/>
      <c r="I28" s="21"/>
      <c r="J28" s="35">
        <f>IF(OR(H27="a",H27="as"),D25,IF(OR(H27="b",H27="bs"),D29,""))</f>
      </c>
      <c r="K28" s="36">
        <f>IF(OR(H27="a",H27="as"),D29,IF(OR(H27="b",H27="bs"),D25,""))</f>
      </c>
      <c r="L28" s="92"/>
      <c r="M28" s="72"/>
      <c r="N28" s="103"/>
      <c r="O28" s="72"/>
      <c r="P28" s="17"/>
      <c r="Q28" s="17">
        <f>IF($D28="","",VLOOKUP($D28,'[1]Lista TG(S)'!$A$9:$J$72,2))</f>
      </c>
      <c r="R28" s="72">
        <f>IF($D29="","",VLOOKUP($D29,'[1]ListaTG(D)'!$A$10:$T$41,2))</f>
      </c>
      <c r="S28" s="5"/>
      <c r="T28" s="5"/>
    </row>
    <row r="29" spans="1:20" ht="9" customHeight="1">
      <c r="A29" s="28">
        <v>6</v>
      </c>
      <c r="B29" s="75">
        <f>IF($D29="","",VLOOKUP($D29,'[1]ListaTG(D)'!$A$10:$T$41,8))</f>
      </c>
      <c r="C29" s="75"/>
      <c r="D29" s="30"/>
      <c r="E29" s="72" t="s">
        <v>123</v>
      </c>
      <c r="F29" s="72"/>
      <c r="G29" s="72"/>
      <c r="H29" s="93"/>
      <c r="I29" s="59"/>
      <c r="J29" s="92"/>
      <c r="K29" s="72"/>
      <c r="L29" s="92"/>
      <c r="M29" s="72"/>
      <c r="N29" s="103"/>
      <c r="O29" s="72"/>
      <c r="P29" s="17"/>
      <c r="Q29" s="90"/>
      <c r="R29" s="72">
        <f>IF($D29="","",VLOOKUP($D29,'[1]ListaTG(D)'!$A$10:$T$41,5))</f>
      </c>
      <c r="S29" s="5"/>
      <c r="T29" s="5"/>
    </row>
    <row r="30" spans="1:20" ht="9" customHeight="1">
      <c r="A30" s="80"/>
      <c r="B30" s="20"/>
      <c r="C30" s="20"/>
      <c r="D30" s="91"/>
      <c r="E30" s="21"/>
      <c r="F30" s="21"/>
      <c r="G30" s="21"/>
      <c r="H30" s="84"/>
      <c r="I30" s="72"/>
      <c r="J30" s="92"/>
      <c r="K30" s="94" t="s">
        <v>129</v>
      </c>
      <c r="L30" s="92"/>
      <c r="M30" s="72"/>
      <c r="N30" s="103"/>
      <c r="O30" s="72"/>
      <c r="P30" s="17"/>
      <c r="Q30" s="17">
        <f>IF($D30="","",VLOOKUP($D30,'[1]Lista TG(S)'!$A$9:$J$72,2))</f>
      </c>
      <c r="R30" s="5"/>
      <c r="S30" s="5"/>
      <c r="T30" s="5"/>
    </row>
    <row r="31" spans="1:20" ht="9" customHeight="1">
      <c r="A31" s="80"/>
      <c r="B31" s="75"/>
      <c r="C31" s="75"/>
      <c r="D31" s="91"/>
      <c r="E31" s="72"/>
      <c r="F31" s="72"/>
      <c r="G31" s="72"/>
      <c r="H31" s="84"/>
      <c r="I31" s="72"/>
      <c r="J31" s="88"/>
      <c r="K31" s="95" t="s">
        <v>130</v>
      </c>
      <c r="L31" s="93"/>
      <c r="M31" s="104"/>
      <c r="N31" s="103"/>
      <c r="O31" s="72"/>
      <c r="P31" s="17"/>
      <c r="Q31" s="90"/>
      <c r="R31" s="5"/>
      <c r="S31" s="5"/>
      <c r="T31" s="5"/>
    </row>
    <row r="32" spans="1:20" ht="9" customHeight="1">
      <c r="A32" s="80"/>
      <c r="B32" s="75"/>
      <c r="C32" s="75"/>
      <c r="D32" s="91"/>
      <c r="E32" s="72"/>
      <c r="F32" s="83"/>
      <c r="G32" s="72"/>
      <c r="H32" s="84"/>
      <c r="I32" s="72"/>
      <c r="J32" s="88"/>
      <c r="K32" s="72" t="s">
        <v>134</v>
      </c>
      <c r="L32" s="99">
        <f>IF(OR(J31="a",J31="as"),J28,IF(OR(J31="b",J31="bs"),J36,""))</f>
      </c>
      <c r="M32" s="100">
        <f>IF(OR(J31="a",J31="as"),J36,IF(OR(J31="b",J31="bs"),J28,""))</f>
      </c>
      <c r="N32" s="103"/>
      <c r="O32" s="72"/>
      <c r="P32" s="17"/>
      <c r="Q32" s="17"/>
      <c r="R32" s="72">
        <f>IF($D33="","",VLOOKUP($D33,'[1]ListaTG(D)'!$A$10:$T$41,2))</f>
      </c>
      <c r="S32" s="5"/>
      <c r="T32" s="5"/>
    </row>
    <row r="33" spans="1:20" ht="9" customHeight="1">
      <c r="A33" s="80">
        <v>7</v>
      </c>
      <c r="B33" s="75">
        <f>IF($D33="","",VLOOKUP($D33,'[1]ListaTG(D)'!$A$10:$T$41,8))</f>
      </c>
      <c r="C33" s="75"/>
      <c r="D33" s="30"/>
      <c r="E33" s="72" t="s">
        <v>123</v>
      </c>
      <c r="F33" s="72"/>
      <c r="G33" s="72"/>
      <c r="H33" s="84"/>
      <c r="I33" s="59"/>
      <c r="J33" s="88"/>
      <c r="K33" s="72"/>
      <c r="L33" s="84"/>
      <c r="M33" s="72"/>
      <c r="N33" s="103"/>
      <c r="O33" s="72"/>
      <c r="P33" s="17"/>
      <c r="Q33" s="90"/>
      <c r="R33" s="72">
        <f>IF($D33="","",VLOOKUP($D33,'[1]ListaTG(D)'!$A$10:$T$41,5))</f>
      </c>
      <c r="S33" s="5"/>
      <c r="T33" s="5"/>
    </row>
    <row r="34" spans="1:20" ht="9" customHeight="1">
      <c r="A34" s="18"/>
      <c r="B34" s="20"/>
      <c r="C34" s="20"/>
      <c r="D34" s="85"/>
      <c r="E34" s="21"/>
      <c r="F34" s="21"/>
      <c r="G34" s="21"/>
      <c r="H34" s="86"/>
      <c r="I34" s="96" t="s">
        <v>135</v>
      </c>
      <c r="J34" s="92"/>
      <c r="K34" s="72"/>
      <c r="L34" s="84"/>
      <c r="M34" s="72"/>
      <c r="N34" s="103"/>
      <c r="O34" s="72"/>
      <c r="P34" s="17"/>
      <c r="Q34" s="17">
        <f>IF($D34="","",VLOOKUP($D34,'[1]Lista TG(S)'!$A$9:$J$72,2))</f>
      </c>
      <c r="R34" s="5"/>
      <c r="S34" s="5"/>
      <c r="T34" s="5"/>
    </row>
    <row r="35" spans="1:20" ht="9" customHeight="1">
      <c r="A35" s="80"/>
      <c r="B35" s="75"/>
      <c r="C35" s="75"/>
      <c r="D35" s="91"/>
      <c r="E35" s="72"/>
      <c r="F35" s="72"/>
      <c r="G35" s="72"/>
      <c r="H35" s="88"/>
      <c r="I35" s="97" t="s">
        <v>136</v>
      </c>
      <c r="J35" s="93"/>
      <c r="K35" s="59"/>
      <c r="L35" s="84"/>
      <c r="M35" s="72"/>
      <c r="N35" s="103"/>
      <c r="O35" s="72"/>
      <c r="P35" s="17"/>
      <c r="Q35" s="90"/>
      <c r="R35" s="5"/>
      <c r="S35" s="5"/>
      <c r="T35" s="5"/>
    </row>
    <row r="36" spans="1:20" ht="9" customHeight="1">
      <c r="A36" s="80"/>
      <c r="B36" s="75"/>
      <c r="C36" s="75"/>
      <c r="D36" s="91"/>
      <c r="E36" s="72" t="s">
        <v>111</v>
      </c>
      <c r="F36" s="105"/>
      <c r="G36" s="72" t="s">
        <v>137</v>
      </c>
      <c r="H36" s="92"/>
      <c r="I36" s="72"/>
      <c r="J36" s="99">
        <f>IF(OR(H35="a",H35="as"),D33,IF(OR(H35="b",H35="bs"),D37,""))</f>
      </c>
      <c r="K36" s="100">
        <f>IF(OR(H35="a",H35="as"),D37,IF(OR(H35="b",H35="bs"),D33,""))</f>
      </c>
      <c r="L36" s="84"/>
      <c r="M36" s="72"/>
      <c r="N36" s="103"/>
      <c r="O36" s="72"/>
      <c r="P36" s="17"/>
      <c r="Q36" s="17">
        <f>IF($D36="","",VLOOKUP($D36,'[1]Lista TG(S)'!$A$9:$J$72,2))</f>
      </c>
      <c r="R36" s="72">
        <f>IF($D37="","",VLOOKUP($D37,'[1]ListaTG(D)'!$A$10:$T$41,2))</f>
      </c>
      <c r="S36" s="5"/>
      <c r="T36" s="5"/>
    </row>
    <row r="37" spans="1:20" ht="9" customHeight="1">
      <c r="A37" s="28">
        <v>8</v>
      </c>
      <c r="B37" s="75">
        <f>IF($D37="","",VLOOKUP($D37,'[1]ListaTG(D)'!$A$10:$T$41,8))</f>
      </c>
      <c r="C37" s="75">
        <v>229</v>
      </c>
      <c r="D37" s="30"/>
      <c r="E37" s="72" t="s">
        <v>138</v>
      </c>
      <c r="F37" s="72"/>
      <c r="G37" s="72" t="s">
        <v>137</v>
      </c>
      <c r="H37" s="93"/>
      <c r="I37" s="59"/>
      <c r="J37" s="84"/>
      <c r="K37" s="72"/>
      <c r="L37" s="84"/>
      <c r="M37" s="72"/>
      <c r="N37" s="103"/>
      <c r="O37" s="72"/>
      <c r="P37" s="17"/>
      <c r="Q37" s="90"/>
      <c r="R37" s="72">
        <f>IF($D37="","",VLOOKUP($D37,'[1]ListaTG(D)'!$A$10:$T$41,5))</f>
      </c>
      <c r="S37" s="5"/>
      <c r="T37" s="5"/>
    </row>
    <row r="38" spans="1:20" ht="9" customHeight="1">
      <c r="A38" s="80"/>
      <c r="B38" s="101"/>
      <c r="C38" s="101"/>
      <c r="D38" s="106"/>
      <c r="E38" s="102"/>
      <c r="F38" s="102"/>
      <c r="G38" s="102"/>
      <c r="H38" s="107"/>
      <c r="I38" s="72"/>
      <c r="J38" s="84"/>
      <c r="K38" s="108" t="s">
        <v>139</v>
      </c>
      <c r="L38" s="84"/>
      <c r="M38" s="87" t="str">
        <f>UPPER(IF(OR(L39="a",L39="as"),M22,IF(OR(L39="b",L39="bs"),M54,"")))</f>
        <v>GUZEK</v>
      </c>
      <c r="N38" s="103"/>
      <c r="O38" s="72"/>
      <c r="P38" s="17"/>
      <c r="Q38" s="17">
        <f>IF($D38="","",VLOOKUP($D38,'[1]Lista TG(S)'!$A$9:$J$72,2))</f>
      </c>
      <c r="R38" s="5"/>
      <c r="S38" s="5"/>
      <c r="T38" s="5"/>
    </row>
    <row r="39" spans="1:20" ht="9" customHeight="1">
      <c r="A39" s="80"/>
      <c r="B39" s="75"/>
      <c r="C39" s="75"/>
      <c r="D39" s="91"/>
      <c r="E39" s="72"/>
      <c r="F39" s="72"/>
      <c r="G39" s="72"/>
      <c r="H39" s="84"/>
      <c r="I39" s="72"/>
      <c r="J39" s="84"/>
      <c r="K39" s="72"/>
      <c r="L39" s="84" t="s">
        <v>41</v>
      </c>
      <c r="M39" s="89" t="str">
        <f>UPPER(IF(OR(L39="a",L39="as"),M23,IF(OR(L39="b",L39="bs"),M55,"")))</f>
        <v>MIKULSKI</v>
      </c>
      <c r="N39" s="109"/>
      <c r="O39" s="72"/>
      <c r="P39" s="17"/>
      <c r="Q39" s="90"/>
      <c r="R39" s="5"/>
      <c r="S39" s="5"/>
      <c r="T39" s="5"/>
    </row>
    <row r="40" spans="1:20" ht="9" customHeight="1">
      <c r="A40" s="80"/>
      <c r="B40" s="81"/>
      <c r="C40" s="81"/>
      <c r="D40" s="106"/>
      <c r="E40" s="72" t="s">
        <v>140</v>
      </c>
      <c r="F40" s="105"/>
      <c r="G40" s="72" t="s">
        <v>85</v>
      </c>
      <c r="H40" s="84"/>
      <c r="I40" s="72"/>
      <c r="J40" s="84"/>
      <c r="K40" s="72"/>
      <c r="L40" s="84"/>
      <c r="M40" s="72" t="s">
        <v>45</v>
      </c>
      <c r="N40" s="35">
        <f>IF(OR(L39="a",L39="as"),N24,IF(OR(L39="b",L39="bs"),N56,""))</f>
      </c>
      <c r="O40" s="36">
        <f>IF(OR(L39="a",L39="as"),N56,IF(OR(L39="b",L39="bs"),N24,""))</f>
      </c>
      <c r="P40" s="17"/>
      <c r="Q40" s="17">
        <f>IF($D40="","",VLOOKUP($D40,'[1]Lista TG(S)'!$A$9:$J$72,2))</f>
      </c>
      <c r="R40" s="72">
        <f>IF($D41="","",VLOOKUP($D41,'[1]ListaTG(D)'!$A$10:$T$41,2))</f>
      </c>
      <c r="S40" s="5"/>
      <c r="T40" s="5"/>
    </row>
    <row r="41" spans="1:20" ht="9" customHeight="1">
      <c r="A41" s="80">
        <v>9</v>
      </c>
      <c r="B41" s="75">
        <f>IF($D41="","",VLOOKUP($D41,'[1]ListaTG(D)'!$A$10:$T$41,8))</f>
      </c>
      <c r="C41" s="75">
        <v>1032</v>
      </c>
      <c r="D41" s="30"/>
      <c r="E41" s="72" t="s">
        <v>141</v>
      </c>
      <c r="F41" s="72"/>
      <c r="G41" s="72" t="s">
        <v>98</v>
      </c>
      <c r="H41" s="84"/>
      <c r="I41" s="59"/>
      <c r="J41" s="84"/>
      <c r="K41" s="72"/>
      <c r="L41" s="84"/>
      <c r="M41" s="72"/>
      <c r="N41" s="103"/>
      <c r="O41" s="72"/>
      <c r="P41" s="17"/>
      <c r="Q41" s="90"/>
      <c r="R41" s="72">
        <f>IF($D41="","",VLOOKUP($D41,'[1]ListaTG(D)'!$A$10:$T$41,5))</f>
      </c>
      <c r="S41" s="5"/>
      <c r="T41" s="5"/>
    </row>
    <row r="42" spans="1:20" ht="9" customHeight="1">
      <c r="A42" s="18"/>
      <c r="B42" s="20"/>
      <c r="C42" s="20"/>
      <c r="D42" s="85"/>
      <c r="E42" s="21"/>
      <c r="F42" s="21"/>
      <c r="G42" s="21"/>
      <c r="H42" s="86"/>
      <c r="I42" s="110" t="s">
        <v>142</v>
      </c>
      <c r="J42" s="84"/>
      <c r="K42" s="72"/>
      <c r="L42" s="84"/>
      <c r="M42" s="72"/>
      <c r="N42" s="103"/>
      <c r="O42" s="72"/>
      <c r="P42" s="17"/>
      <c r="Q42" s="17">
        <f>IF($D42="","",VLOOKUP($D42,'[1]Lista TG(S)'!$A$9:$J$72,2))</f>
      </c>
      <c r="R42" s="5"/>
      <c r="S42" s="5"/>
      <c r="T42" s="5"/>
    </row>
    <row r="43" spans="1:20" ht="9" customHeight="1">
      <c r="A43" s="80"/>
      <c r="B43" s="75"/>
      <c r="C43" s="75"/>
      <c r="D43" s="91"/>
      <c r="E43" s="72"/>
      <c r="F43" s="72"/>
      <c r="G43" s="72"/>
      <c r="H43" s="88" t="s">
        <v>37</v>
      </c>
      <c r="I43" s="111" t="s">
        <v>143</v>
      </c>
      <c r="J43" s="84"/>
      <c r="K43" s="59"/>
      <c r="L43" s="84"/>
      <c r="M43" s="72"/>
      <c r="N43" s="103"/>
      <c r="O43" s="72"/>
      <c r="P43" s="17"/>
      <c r="Q43" s="90"/>
      <c r="R43" s="5"/>
      <c r="S43" s="5"/>
      <c r="T43" s="5"/>
    </row>
    <row r="44" spans="1:20" ht="9" customHeight="1">
      <c r="A44" s="80"/>
      <c r="B44" s="75"/>
      <c r="C44" s="75"/>
      <c r="D44" s="91"/>
      <c r="E44" s="72" t="s">
        <v>144</v>
      </c>
      <c r="F44" s="83"/>
      <c r="G44" s="72" t="s">
        <v>20</v>
      </c>
      <c r="H44" s="92"/>
      <c r="I44" s="21" t="s">
        <v>28</v>
      </c>
      <c r="J44" s="35">
        <f>IF(OR(H43="a",H43="as"),D41,IF(OR(H43="b",H43="bs"),D45,""))</f>
        <v>0</v>
      </c>
      <c r="K44" s="36">
        <f>IF(OR(H43="a",H43="as"),D45,IF(OR(H43="b",H43="bs"),D41,""))</f>
        <v>0</v>
      </c>
      <c r="L44" s="84"/>
      <c r="M44" s="72"/>
      <c r="N44" s="103"/>
      <c r="O44" s="72"/>
      <c r="P44" s="17"/>
      <c r="Q44" s="17">
        <f>IF($D44="","",VLOOKUP($D44,'[1]Lista TG(S)'!$A$9:$J$72,2))</f>
      </c>
      <c r="R44" s="72">
        <f>IF($D45="","",VLOOKUP($D45,'[1]ListaTG(D)'!$A$10:$T$41,2))</f>
      </c>
      <c r="S44" s="5"/>
      <c r="T44" s="5"/>
    </row>
    <row r="45" spans="1:20" ht="9" customHeight="1">
      <c r="A45" s="28">
        <v>10</v>
      </c>
      <c r="B45" s="75">
        <f>IF($D45="","",VLOOKUP($D45,'[1]ListaTG(D)'!$A$10:$T$41,8))</f>
      </c>
      <c r="C45" s="75">
        <v>1157</v>
      </c>
      <c r="D45" s="30"/>
      <c r="E45" s="72" t="s">
        <v>145</v>
      </c>
      <c r="F45" s="72"/>
      <c r="G45" s="72" t="s">
        <v>20</v>
      </c>
      <c r="H45" s="93"/>
      <c r="I45" s="59"/>
      <c r="J45" s="92"/>
      <c r="K45" s="72"/>
      <c r="L45" s="84"/>
      <c r="M45" s="72"/>
      <c r="N45" s="103"/>
      <c r="O45" s="72"/>
      <c r="P45" s="17"/>
      <c r="Q45" s="90"/>
      <c r="R45" s="72">
        <f>IF($D45="","",VLOOKUP($D45,'[1]ListaTG(D)'!$A$10:$T$41,5))</f>
      </c>
      <c r="S45" s="5"/>
      <c r="T45" s="5"/>
    </row>
    <row r="46" spans="1:20" ht="9" customHeight="1">
      <c r="A46" s="80"/>
      <c r="B46" s="20"/>
      <c r="C46" s="20"/>
      <c r="D46" s="91"/>
      <c r="E46" s="21"/>
      <c r="F46" s="21"/>
      <c r="G46" s="21"/>
      <c r="H46" s="84"/>
      <c r="I46" s="72"/>
      <c r="J46" s="92"/>
      <c r="K46" s="110" t="s">
        <v>142</v>
      </c>
      <c r="L46" s="84"/>
      <c r="M46" s="72"/>
      <c r="N46" s="103"/>
      <c r="O46" s="72"/>
      <c r="P46" s="17"/>
      <c r="Q46" s="17">
        <f>IF($D46="","",VLOOKUP($D46,'[1]Lista TG(S)'!$A$9:$J$72,2))</f>
      </c>
      <c r="R46" s="5"/>
      <c r="S46" s="5"/>
      <c r="T46" s="5"/>
    </row>
    <row r="47" spans="1:20" ht="9" customHeight="1">
      <c r="A47" s="80"/>
      <c r="B47" s="75"/>
      <c r="C47" s="75"/>
      <c r="D47" s="91"/>
      <c r="E47" s="72"/>
      <c r="F47" s="72"/>
      <c r="G47" s="72"/>
      <c r="H47" s="84"/>
      <c r="I47" s="72"/>
      <c r="J47" s="88"/>
      <c r="K47" s="111" t="s">
        <v>143</v>
      </c>
      <c r="L47" s="84"/>
      <c r="M47" s="104"/>
      <c r="N47" s="103"/>
      <c r="O47" s="72"/>
      <c r="P47" s="17"/>
      <c r="Q47" s="90"/>
      <c r="R47" s="5"/>
      <c r="S47" s="5"/>
      <c r="T47" s="5"/>
    </row>
    <row r="48" spans="1:20" ht="9" customHeight="1">
      <c r="A48" s="80"/>
      <c r="B48" s="75"/>
      <c r="C48" s="75"/>
      <c r="D48" s="91"/>
      <c r="E48" s="72"/>
      <c r="F48" s="83"/>
      <c r="G48" s="72"/>
      <c r="H48" s="84"/>
      <c r="I48" s="72"/>
      <c r="J48" s="88"/>
      <c r="K48" s="21" t="s">
        <v>79</v>
      </c>
      <c r="L48" s="35">
        <f>IF(OR(J47="a",J47="as"),J44,IF(OR(J47="b",J47="bs"),J52,""))</f>
      </c>
      <c r="M48" s="36">
        <f>IF(OR(J47="a",J47="as"),J52,IF(OR(J47="b",J47="bs"),J44,""))</f>
      </c>
      <c r="N48" s="103"/>
      <c r="O48" s="72"/>
      <c r="P48" s="17"/>
      <c r="Q48" s="17">
        <f>IF($D48="","",VLOOKUP($D48,'[1]Lista TG(S)'!$A$9:$J$72,2))</f>
      </c>
      <c r="R48" s="72">
        <f>IF($D49="","",VLOOKUP($D49,'[1]ListaTG(D)'!$A$10:$T$41,2))</f>
      </c>
      <c r="S48" s="5"/>
      <c r="T48" s="5"/>
    </row>
    <row r="49" spans="1:20" ht="9" customHeight="1">
      <c r="A49" s="80">
        <v>11</v>
      </c>
      <c r="B49" s="75">
        <f>IF($D49="","",VLOOKUP($D49,'[1]ListaTG(D)'!$A$10:$T$41,8))</f>
      </c>
      <c r="C49" s="75"/>
      <c r="D49" s="30"/>
      <c r="E49" s="72" t="s">
        <v>123</v>
      </c>
      <c r="F49" s="72"/>
      <c r="G49" s="72"/>
      <c r="H49" s="84"/>
      <c r="I49" s="59"/>
      <c r="J49" s="88"/>
      <c r="K49" s="72"/>
      <c r="L49" s="92"/>
      <c r="M49" s="72"/>
      <c r="N49" s="103"/>
      <c r="O49" s="72"/>
      <c r="P49" s="17"/>
      <c r="Q49" s="90"/>
      <c r="R49" s="72">
        <f>IF($D49="","",VLOOKUP($D49,'[1]ListaTG(D)'!$A$10:$T$41,5))</f>
      </c>
      <c r="S49" s="5"/>
      <c r="T49" s="5"/>
    </row>
    <row r="50" spans="1:20" ht="9" customHeight="1">
      <c r="A50" s="18"/>
      <c r="B50" s="20"/>
      <c r="C50" s="20"/>
      <c r="D50" s="85"/>
      <c r="E50" s="21"/>
      <c r="F50" s="21"/>
      <c r="G50" s="21"/>
      <c r="H50" s="86"/>
      <c r="I50" s="87" t="s">
        <v>146</v>
      </c>
      <c r="J50" s="92"/>
      <c r="K50" s="72"/>
      <c r="L50" s="92"/>
      <c r="M50" s="72"/>
      <c r="N50" s="103"/>
      <c r="O50" s="72"/>
      <c r="P50" s="17"/>
      <c r="Q50" s="17">
        <f>IF($D50="","",VLOOKUP($D50,'[1]Lista TG(S)'!$A$9:$J$72,2))</f>
      </c>
      <c r="R50" s="5"/>
      <c r="S50" s="5"/>
      <c r="T50" s="5"/>
    </row>
    <row r="51" spans="1:20" ht="9" customHeight="1">
      <c r="A51" s="80"/>
      <c r="B51" s="75"/>
      <c r="C51" s="75"/>
      <c r="D51" s="75"/>
      <c r="E51" s="72"/>
      <c r="F51" s="72"/>
      <c r="G51" s="72"/>
      <c r="H51" s="88"/>
      <c r="I51" s="89" t="s">
        <v>147</v>
      </c>
      <c r="J51" s="93"/>
      <c r="K51" s="59"/>
      <c r="L51" s="92"/>
      <c r="M51" s="72"/>
      <c r="N51" s="103"/>
      <c r="O51" s="72"/>
      <c r="P51" s="17"/>
      <c r="Q51" s="90"/>
      <c r="R51" s="5"/>
      <c r="S51" s="5"/>
      <c r="T51" s="5"/>
    </row>
    <row r="52" spans="1:20" ht="9" customHeight="1">
      <c r="A52" s="80"/>
      <c r="B52" s="81"/>
      <c r="C52" s="81"/>
      <c r="D52" s="106"/>
      <c r="E52" s="82" t="s">
        <v>148</v>
      </c>
      <c r="F52" s="83"/>
      <c r="G52" s="82" t="s">
        <v>58</v>
      </c>
      <c r="H52" s="92"/>
      <c r="I52" s="72"/>
      <c r="J52" s="99">
        <f>IF(OR(H51="a",H51="as"),D49,IF(OR(H51="b",H51="bs"),D53,""))</f>
      </c>
      <c r="K52" s="100">
        <f>IF(OR(H51="a",H51="as"),D53,IF(OR(H51="b",H51="bs"),D49,""))</f>
      </c>
      <c r="L52" s="92"/>
      <c r="M52" s="72"/>
      <c r="N52" s="103"/>
      <c r="O52" s="72"/>
      <c r="P52" s="17"/>
      <c r="Q52" s="17">
        <f>IF($D52="","",VLOOKUP($D52,'[1]Lista TG(S)'!$A$9:$J$72,2))</f>
      </c>
      <c r="R52" s="72" t="str">
        <f>IF($D53="","",VLOOKUP($D53,'[1]ListaTG(D)'!$A$10:$T$41,2))</f>
        <v>Sadomski</v>
      </c>
      <c r="S52" s="5"/>
      <c r="T52" s="5"/>
    </row>
    <row r="53" spans="1:20" ht="9" customHeight="1">
      <c r="A53" s="28">
        <v>12</v>
      </c>
      <c r="B53" s="81">
        <f>IF($D53="","",VLOOKUP($D53,'[1]ListaTG(D)'!$A$10:$T$41,8))</f>
        <v>0</v>
      </c>
      <c r="C53" s="75">
        <v>163</v>
      </c>
      <c r="D53" s="14">
        <v>4</v>
      </c>
      <c r="E53" s="82" t="s">
        <v>149</v>
      </c>
      <c r="F53" s="82"/>
      <c r="G53" s="82" t="s">
        <v>58</v>
      </c>
      <c r="H53" s="93"/>
      <c r="I53" s="59"/>
      <c r="J53" s="84"/>
      <c r="K53" s="72"/>
      <c r="L53" s="92"/>
      <c r="M53" s="72"/>
      <c r="N53" s="103"/>
      <c r="O53" s="72"/>
      <c r="P53" s="17"/>
      <c r="Q53" s="90"/>
      <c r="R53" s="72" t="str">
        <f>IF($D53="","",VLOOKUP($D53,'[1]ListaTG(D)'!$A$10:$T$41,5))</f>
        <v>Karczmarczyk</v>
      </c>
      <c r="S53" s="5"/>
      <c r="T53" s="5"/>
    </row>
    <row r="54" spans="1:20" ht="9" customHeight="1">
      <c r="A54" s="80"/>
      <c r="B54" s="101"/>
      <c r="C54" s="101"/>
      <c r="D54" s="81"/>
      <c r="E54" s="102"/>
      <c r="F54" s="102"/>
      <c r="G54" s="102"/>
      <c r="H54" s="84"/>
      <c r="I54" s="72"/>
      <c r="J54" s="84"/>
      <c r="K54" s="72"/>
      <c r="L54" s="92"/>
      <c r="M54" s="87" t="s">
        <v>150</v>
      </c>
      <c r="N54" s="103"/>
      <c r="O54" s="72"/>
      <c r="P54" s="17"/>
      <c r="Q54" s="17">
        <f>IF($D54="","",VLOOKUP($D54,'[1]Lista TG(S)'!$A$9:$J$72,2))</f>
      </c>
      <c r="R54" s="5"/>
      <c r="S54" s="5"/>
      <c r="T54" s="5"/>
    </row>
    <row r="55" spans="1:20" ht="9" customHeight="1">
      <c r="A55" s="80"/>
      <c r="B55" s="75"/>
      <c r="C55" s="75"/>
      <c r="D55" s="75"/>
      <c r="E55" s="72"/>
      <c r="F55" s="72"/>
      <c r="G55" s="72"/>
      <c r="H55" s="84"/>
      <c r="I55" s="72"/>
      <c r="J55" s="84"/>
      <c r="K55" s="72"/>
      <c r="L55" s="88"/>
      <c r="M55" s="89" t="s">
        <v>151</v>
      </c>
      <c r="N55" s="93"/>
      <c r="O55" s="72"/>
      <c r="P55" s="17"/>
      <c r="Q55" s="90"/>
      <c r="R55" s="5"/>
      <c r="S55" s="5"/>
      <c r="T55" s="5"/>
    </row>
    <row r="56" spans="1:20" ht="9" customHeight="1">
      <c r="A56" s="80"/>
      <c r="B56" s="81"/>
      <c r="C56" s="81"/>
      <c r="D56" s="106"/>
      <c r="E56" s="72" t="s">
        <v>152</v>
      </c>
      <c r="F56" s="83"/>
      <c r="G56" s="72" t="s">
        <v>58</v>
      </c>
      <c r="H56" s="84"/>
      <c r="I56" s="72"/>
      <c r="J56" s="84"/>
      <c r="K56" s="72"/>
      <c r="L56" s="88"/>
      <c r="M56" s="72" t="s">
        <v>153</v>
      </c>
      <c r="N56" s="99">
        <f>IF(OR(L55="a",L55="as"),L48,IF(OR(L55="b",L55="bs"),L64,""))</f>
      </c>
      <c r="O56" s="100">
        <f>IF(OR(L55="a",L55="as"),L64,IF(OR(L55="b",L55="bs"),L48,""))</f>
      </c>
      <c r="P56" s="17"/>
      <c r="Q56" s="17">
        <f>IF($D56="","",VLOOKUP($D56,'[1]Lista TG(S)'!$A$9:$J$72,2))</f>
      </c>
      <c r="R56" s="72">
        <f>IF($D57="","",VLOOKUP($D57,'[1]ListaTG(D)'!$A$10:$T$41,2))</f>
      </c>
      <c r="S56" s="5"/>
      <c r="T56" s="5"/>
    </row>
    <row r="57" spans="1:20" ht="9" customHeight="1">
      <c r="A57" s="80">
        <v>13</v>
      </c>
      <c r="B57" s="75">
        <f>IF($D57="","",VLOOKUP($D57,'[1]ListaTG(D)'!$A$10:$T$41,8))</f>
      </c>
      <c r="C57" s="75">
        <v>325</v>
      </c>
      <c r="D57" s="30"/>
      <c r="E57" s="72" t="s">
        <v>154</v>
      </c>
      <c r="F57" s="72"/>
      <c r="G57" s="72" t="s">
        <v>58</v>
      </c>
      <c r="H57" s="84"/>
      <c r="I57" s="59"/>
      <c r="J57" s="84"/>
      <c r="K57" s="72"/>
      <c r="L57" s="92"/>
      <c r="M57" s="72"/>
      <c r="N57" s="72"/>
      <c r="O57" s="72"/>
      <c r="P57" s="17"/>
      <c r="Q57" s="90"/>
      <c r="R57" s="72">
        <f>IF($D57="","",VLOOKUP($D57,'[1]ListaTG(D)'!$A$10:$T$41,5))</f>
      </c>
      <c r="S57" s="5"/>
      <c r="T57" s="5"/>
    </row>
    <row r="58" spans="1:20" ht="9" customHeight="1">
      <c r="A58" s="18"/>
      <c r="B58" s="20"/>
      <c r="C58" s="20"/>
      <c r="D58" s="85"/>
      <c r="E58" s="21"/>
      <c r="F58" s="21"/>
      <c r="G58" s="21"/>
      <c r="H58" s="86"/>
      <c r="I58" s="110" t="s">
        <v>155</v>
      </c>
      <c r="J58" s="84"/>
      <c r="K58" s="72"/>
      <c r="L58" s="92"/>
      <c r="M58" s="72"/>
      <c r="N58" s="72"/>
      <c r="O58" s="72"/>
      <c r="P58" s="17"/>
      <c r="Q58" s="17">
        <f>IF($D58="","",VLOOKUP($D58,'[1]Lista TG(S)'!$A$9:$J$72,2))</f>
      </c>
      <c r="R58" s="5"/>
      <c r="S58" s="5"/>
      <c r="T58" s="5"/>
    </row>
    <row r="59" spans="1:20" ht="9" customHeight="1">
      <c r="A59" s="80"/>
      <c r="B59" s="75"/>
      <c r="C59" s="75"/>
      <c r="D59" s="91"/>
      <c r="E59" s="72"/>
      <c r="F59" s="72"/>
      <c r="G59" s="72"/>
      <c r="H59" s="88"/>
      <c r="I59" s="111" t="s">
        <v>156</v>
      </c>
      <c r="J59" s="84"/>
      <c r="K59" s="59"/>
      <c r="L59" s="92"/>
      <c r="M59" s="72"/>
      <c r="N59" s="72"/>
      <c r="O59" s="72"/>
      <c r="P59" s="17"/>
      <c r="Q59" s="90"/>
      <c r="R59" s="5"/>
      <c r="S59" s="5"/>
      <c r="T59" s="5"/>
    </row>
    <row r="60" spans="1:20" ht="9" customHeight="1">
      <c r="A60" s="80"/>
      <c r="B60" s="75"/>
      <c r="C60" s="75"/>
      <c r="D60" s="91"/>
      <c r="E60" s="72" t="s">
        <v>157</v>
      </c>
      <c r="F60" s="83"/>
      <c r="G60" s="72" t="s">
        <v>119</v>
      </c>
      <c r="H60" s="92"/>
      <c r="I60" s="21" t="s">
        <v>158</v>
      </c>
      <c r="J60" s="35">
        <f>IF(OR(H59="a",H59="as"),D57,IF(OR(H59="b",H59="bs"),D61,""))</f>
      </c>
      <c r="K60" s="36">
        <f>IF(OR(H59="a",H59="as"),D61,IF(OR(H59="b",H59="bs"),D57,""))</f>
      </c>
      <c r="L60" s="92"/>
      <c r="M60" s="72"/>
      <c r="N60" s="72"/>
      <c r="O60" s="72"/>
      <c r="P60" s="17"/>
      <c r="Q60" s="17">
        <f>IF($D60="","",VLOOKUP($D60,'[1]Lista TG(S)'!$A$9:$J$72,2))</f>
      </c>
      <c r="R60" s="72">
        <f>IF($D61="","",VLOOKUP($D61,'[1]ListaTG(D)'!$A$10:$T$41,2))</f>
      </c>
      <c r="S60" s="5"/>
      <c r="T60" s="5"/>
    </row>
    <row r="61" spans="1:20" ht="9" customHeight="1">
      <c r="A61" s="28">
        <v>14</v>
      </c>
      <c r="B61" s="75">
        <f>IF($D61="","",VLOOKUP($D61,'[1]ListaTG(D)'!$A$10:$T$41,8))</f>
      </c>
      <c r="C61" s="75">
        <v>230</v>
      </c>
      <c r="D61" s="30"/>
      <c r="E61" s="72" t="s">
        <v>159</v>
      </c>
      <c r="F61" s="72"/>
      <c r="G61" s="72" t="s">
        <v>23</v>
      </c>
      <c r="H61" s="93"/>
      <c r="I61" s="59"/>
      <c r="J61" s="92"/>
      <c r="K61" s="72"/>
      <c r="L61" s="92"/>
      <c r="M61" s="72"/>
      <c r="N61" s="72"/>
      <c r="O61" s="72"/>
      <c r="P61" s="17"/>
      <c r="Q61" s="90"/>
      <c r="R61" s="72">
        <f>IF($D61="","",VLOOKUP($D61,'[1]ListaTG(D)'!$A$10:$T$41,5))</f>
      </c>
      <c r="S61" s="5"/>
      <c r="T61" s="5"/>
    </row>
    <row r="62" spans="1:20" ht="9" customHeight="1">
      <c r="A62" s="80"/>
      <c r="B62" s="20"/>
      <c r="C62" s="20"/>
      <c r="D62" s="91"/>
      <c r="E62" s="21"/>
      <c r="F62" s="21"/>
      <c r="G62" s="21"/>
      <c r="H62" s="84"/>
      <c r="I62" s="72"/>
      <c r="J62" s="88"/>
      <c r="K62" s="87" t="s">
        <v>150</v>
      </c>
      <c r="L62" s="92"/>
      <c r="M62" s="72"/>
      <c r="N62" s="72"/>
      <c r="O62" s="72"/>
      <c r="P62" s="17"/>
      <c r="Q62" s="17">
        <f>IF($D62="","",VLOOKUP($D62,'[1]Lista TG(S)'!$A$9:$J$72,2))</f>
      </c>
      <c r="R62" s="5"/>
      <c r="S62" s="5"/>
      <c r="T62" s="5"/>
    </row>
    <row r="63" spans="1:20" ht="9" customHeight="1">
      <c r="A63" s="80"/>
      <c r="B63" s="75"/>
      <c r="C63" s="75"/>
      <c r="D63" s="91"/>
      <c r="E63" s="72"/>
      <c r="F63" s="72"/>
      <c r="G63" s="72"/>
      <c r="H63" s="84"/>
      <c r="I63" s="72"/>
      <c r="J63" s="88"/>
      <c r="K63" s="89" t="s">
        <v>151</v>
      </c>
      <c r="L63" s="93"/>
      <c r="M63" s="104"/>
      <c r="N63" s="72"/>
      <c r="O63" s="72"/>
      <c r="P63" s="17"/>
      <c r="Q63" s="90"/>
      <c r="R63" s="5"/>
      <c r="S63" s="5"/>
      <c r="T63" s="5"/>
    </row>
    <row r="64" spans="1:20" ht="9" customHeight="1">
      <c r="A64" s="80"/>
      <c r="B64" s="75"/>
      <c r="C64" s="75"/>
      <c r="D64" s="91"/>
      <c r="E64" s="72"/>
      <c r="F64" s="83"/>
      <c r="G64" s="72"/>
      <c r="H64" s="84"/>
      <c r="I64" s="72"/>
      <c r="J64" s="88"/>
      <c r="K64" s="72" t="s">
        <v>160</v>
      </c>
      <c r="L64" s="99">
        <f>IF(OR(J63="a",J63="as"),J60,IF(OR(J63="b",J63="bs"),J68,""))</f>
      </c>
      <c r="M64" s="100">
        <f>IF(OR(J63="a",J63="as"),J68,IF(OR(J63="b",J63="bs"),J60,""))</f>
      </c>
      <c r="N64" s="72"/>
      <c r="O64" s="72"/>
      <c r="P64" s="17"/>
      <c r="Q64" s="17">
        <f>IF($D64="","",VLOOKUP($D64,'[1]Lista TG(S)'!$A$9:$J$72,2))</f>
      </c>
      <c r="R64" s="72">
        <f>IF($D65="","",VLOOKUP($D65,'[1]ListaTG(D)'!$A$10:$T$41,2))</f>
      </c>
      <c r="S64" s="5"/>
      <c r="T64" s="5"/>
    </row>
    <row r="65" spans="1:20" ht="9" customHeight="1">
      <c r="A65" s="80">
        <v>15</v>
      </c>
      <c r="B65" s="75">
        <f>IF($D65="","",VLOOKUP($D65,'[1]ListaTG(D)'!$A$10:$T$41,8))</f>
      </c>
      <c r="C65" s="75"/>
      <c r="D65" s="30"/>
      <c r="E65" s="72" t="s">
        <v>123</v>
      </c>
      <c r="F65" s="72"/>
      <c r="G65" s="72"/>
      <c r="H65" s="84"/>
      <c r="I65" s="59"/>
      <c r="J65" s="88"/>
      <c r="K65" s="72"/>
      <c r="L65" s="84"/>
      <c r="M65" s="72"/>
      <c r="N65" s="72"/>
      <c r="O65" s="72"/>
      <c r="P65" s="17"/>
      <c r="Q65" s="90"/>
      <c r="R65" s="72">
        <f>IF($D65="","",VLOOKUP($D65,'[1]ListaTG(D)'!$A$10:$T$41,5))</f>
      </c>
      <c r="S65" s="5"/>
      <c r="T65" s="5"/>
    </row>
    <row r="66" spans="1:20" ht="9" customHeight="1">
      <c r="A66" s="18"/>
      <c r="B66" s="20"/>
      <c r="C66" s="20"/>
      <c r="D66" s="85"/>
      <c r="E66" s="21"/>
      <c r="F66" s="21"/>
      <c r="G66" s="21"/>
      <c r="H66" s="86"/>
      <c r="I66" s="87" t="s">
        <v>150</v>
      </c>
      <c r="J66" s="92"/>
      <c r="K66" s="72"/>
      <c r="L66" s="84"/>
      <c r="M66" s="72"/>
      <c r="N66" s="72"/>
      <c r="O66" s="72"/>
      <c r="P66" s="17"/>
      <c r="Q66" s="17">
        <f>IF($D66="","",VLOOKUP($D66,'[1]Lista TG(S)'!$A$9:$J$72,2))</f>
      </c>
      <c r="R66" s="5"/>
      <c r="S66" s="5"/>
      <c r="T66" s="5"/>
    </row>
    <row r="67" spans="1:20" ht="9" customHeight="1">
      <c r="A67" s="80"/>
      <c r="B67" s="75"/>
      <c r="C67" s="75"/>
      <c r="D67" s="75"/>
      <c r="E67" s="72"/>
      <c r="F67" s="72"/>
      <c r="G67" s="72"/>
      <c r="H67" s="88"/>
      <c r="I67" s="89" t="s">
        <v>151</v>
      </c>
      <c r="J67" s="93"/>
      <c r="K67" s="59"/>
      <c r="L67" s="84"/>
      <c r="M67" s="72"/>
      <c r="N67" s="72"/>
      <c r="O67" s="72"/>
      <c r="P67" s="17"/>
      <c r="Q67" s="90"/>
      <c r="R67" s="5"/>
      <c r="S67" s="5"/>
      <c r="T67" s="5"/>
    </row>
    <row r="68" spans="1:20" ht="9" customHeight="1">
      <c r="A68" s="80"/>
      <c r="B68" s="81"/>
      <c r="C68" s="81"/>
      <c r="D68" s="106"/>
      <c r="E68" s="82" t="s">
        <v>161</v>
      </c>
      <c r="F68" s="83"/>
      <c r="G68" s="82" t="s">
        <v>44</v>
      </c>
      <c r="H68" s="92"/>
      <c r="I68" s="72"/>
      <c r="J68" s="99">
        <f>IF(OR(H67="a",H67="as"),D65,IF(OR(H67="b",H67="bs"),D69,""))</f>
      </c>
      <c r="K68" s="100">
        <f>IF(OR(H67="a",H67="as"),D69,IF(OR(H67="b",H67="bs"),D65,""))</f>
      </c>
      <c r="L68" s="72"/>
      <c r="M68" s="72"/>
      <c r="N68" s="72"/>
      <c r="O68" s="72"/>
      <c r="P68" s="17"/>
      <c r="Q68" s="17">
        <f>IF($D68="","",VLOOKUP($D68,'[1]Lista TG(S)'!$A$9:$J$72,2))</f>
      </c>
      <c r="R68" s="72" t="str">
        <f>IF($D69="","",VLOOKUP($D69,'[1]ListaTG(D)'!$A$10:$T$41,2))</f>
        <v>Guzek</v>
      </c>
      <c r="S68" s="5"/>
      <c r="T68" s="5"/>
    </row>
    <row r="69" spans="1:20" ht="9" customHeight="1">
      <c r="A69" s="28">
        <v>16</v>
      </c>
      <c r="B69" s="81">
        <f>IF($D69="","",VLOOKUP($D69,'[1]ListaTG(D)'!$A$10:$T$41,8))</f>
        <v>0</v>
      </c>
      <c r="C69" s="81">
        <v>68</v>
      </c>
      <c r="D69" s="14">
        <v>2</v>
      </c>
      <c r="E69" s="82" t="s">
        <v>162</v>
      </c>
      <c r="F69" s="82"/>
      <c r="G69" s="82" t="s">
        <v>44</v>
      </c>
      <c r="H69" s="93"/>
      <c r="I69" s="59"/>
      <c r="J69" s="84"/>
      <c r="K69" s="72"/>
      <c r="L69" s="72"/>
      <c r="M69" s="72"/>
      <c r="N69" s="72"/>
      <c r="O69" s="72"/>
      <c r="P69" s="17"/>
      <c r="Q69" s="90"/>
      <c r="R69" s="72" t="str">
        <f>IF($D69="","",VLOOKUP($D69,'[1]ListaTG(D)'!$A$10:$T$41,5))</f>
        <v>Mikulski</v>
      </c>
      <c r="S69" s="5"/>
      <c r="T69" s="5"/>
    </row>
    <row r="70" spans="1:20" ht="9" customHeight="1">
      <c r="A70" s="80"/>
      <c r="B70" s="101"/>
      <c r="C70" s="101"/>
      <c r="D70" s="81"/>
      <c r="E70" s="102"/>
      <c r="F70" s="112"/>
      <c r="G70" s="113"/>
      <c r="H70" s="114"/>
      <c r="I70" s="72"/>
      <c r="J70" s="41"/>
      <c r="K70" s="41"/>
      <c r="L70" s="41"/>
      <c r="M70" s="41"/>
      <c r="N70" s="41"/>
      <c r="O70" s="41"/>
      <c r="P70" s="5"/>
      <c r="Q70" s="17">
        <f>IF($D70="","",VLOOKUP($D70,'[1]Lista TG(S)'!$A$9:$J$72,2))</f>
      </c>
      <c r="R70" s="5"/>
      <c r="S70" s="5"/>
      <c r="T70" s="5"/>
    </row>
    <row r="71" spans="1:20" ht="9" customHeight="1">
      <c r="A71" s="5"/>
      <c r="B71" s="5"/>
      <c r="C71" s="5"/>
      <c r="D71" s="5"/>
      <c r="E71" s="5"/>
      <c r="F71" s="5"/>
      <c r="G71" s="5"/>
      <c r="H71" s="5"/>
      <c r="I71" s="5"/>
      <c r="J71" s="5"/>
      <c r="K71" s="5"/>
      <c r="L71" s="5"/>
      <c r="M71" s="5"/>
      <c r="N71" s="5"/>
      <c r="O71" s="5"/>
      <c r="P71" s="5"/>
      <c r="Q71" s="5"/>
      <c r="R71" s="5"/>
      <c r="S71" s="5"/>
      <c r="T71" s="5"/>
    </row>
    <row r="72" spans="1:20" ht="9" customHeight="1">
      <c r="A72" s="60"/>
      <c r="B72" s="61"/>
      <c r="C72" s="61"/>
      <c r="D72" s="62" t="s">
        <v>107</v>
      </c>
      <c r="E72" s="61"/>
      <c r="F72" s="61"/>
      <c r="G72" s="61"/>
      <c r="H72" s="61"/>
      <c r="I72" s="63" t="s">
        <v>163</v>
      </c>
      <c r="J72" s="62"/>
      <c r="K72" s="63" t="s">
        <v>109</v>
      </c>
      <c r="L72" s="62"/>
      <c r="M72" s="64" t="s">
        <v>164</v>
      </c>
      <c r="N72" s="65"/>
      <c r="O72" s="67"/>
      <c r="P72" s="5"/>
      <c r="Q72" s="15"/>
      <c r="R72" s="5"/>
      <c r="S72" s="5"/>
      <c r="T72" s="5"/>
    </row>
    <row r="73" spans="1:20" ht="9" customHeight="1">
      <c r="A73" s="68"/>
      <c r="B73" s="69"/>
      <c r="C73" s="69"/>
      <c r="D73" s="71" t="s">
        <v>165</v>
      </c>
      <c r="E73" s="71"/>
      <c r="F73" s="69"/>
      <c r="G73" s="69"/>
      <c r="H73" s="72">
        <v>1</v>
      </c>
      <c r="I73" s="72"/>
      <c r="J73" s="72"/>
      <c r="K73" s="72"/>
      <c r="L73" s="72">
        <v>1</v>
      </c>
      <c r="M73" s="72" t="s">
        <v>118</v>
      </c>
      <c r="N73" s="72"/>
      <c r="O73" s="73"/>
      <c r="P73" s="5"/>
      <c r="Q73" s="5"/>
      <c r="R73" s="5"/>
      <c r="S73" s="5"/>
      <c r="T73" s="5"/>
    </row>
    <row r="74" spans="1:20" ht="9" customHeight="1">
      <c r="A74" s="68"/>
      <c r="B74" s="69"/>
      <c r="C74" s="69"/>
      <c r="D74" s="71"/>
      <c r="E74" s="71"/>
      <c r="F74" s="69"/>
      <c r="G74" s="69"/>
      <c r="H74" s="72">
        <v>2</v>
      </c>
      <c r="I74" s="72"/>
      <c r="J74" s="72"/>
      <c r="K74" s="72"/>
      <c r="L74" s="72"/>
      <c r="M74" s="72" t="s">
        <v>120</v>
      </c>
      <c r="N74" s="72"/>
      <c r="O74" s="73"/>
      <c r="P74" s="5"/>
      <c r="Q74" s="5"/>
      <c r="R74" s="5"/>
      <c r="S74" s="5"/>
      <c r="T74" s="5"/>
    </row>
    <row r="75" spans="1:20" ht="9" customHeight="1">
      <c r="A75" s="68"/>
      <c r="B75" s="69"/>
      <c r="C75" s="69"/>
      <c r="D75" s="69" t="s">
        <v>115</v>
      </c>
      <c r="E75" s="69"/>
      <c r="F75" s="69"/>
      <c r="G75" s="69"/>
      <c r="H75" s="72">
        <v>3</v>
      </c>
      <c r="I75" s="72"/>
      <c r="J75" s="72"/>
      <c r="K75" s="72"/>
      <c r="L75" s="72">
        <v>2</v>
      </c>
      <c r="M75" s="72" t="s">
        <v>161</v>
      </c>
      <c r="N75" s="72"/>
      <c r="O75" s="73"/>
      <c r="P75" s="5"/>
      <c r="Q75" s="5"/>
      <c r="R75" s="5"/>
      <c r="S75" s="5"/>
      <c r="T75" s="5"/>
    </row>
    <row r="76" spans="1:20" ht="9" customHeight="1">
      <c r="A76" s="74"/>
      <c r="B76" s="69"/>
      <c r="C76" s="69"/>
      <c r="D76" s="75">
        <v>1</v>
      </c>
      <c r="E76" s="72" t="s">
        <v>118</v>
      </c>
      <c r="F76" s="69"/>
      <c r="G76" s="69"/>
      <c r="H76" s="72">
        <v>4</v>
      </c>
      <c r="I76" s="72"/>
      <c r="J76" s="72"/>
      <c r="K76" s="72"/>
      <c r="L76" s="72"/>
      <c r="M76" s="72" t="s">
        <v>162</v>
      </c>
      <c r="N76" s="72"/>
      <c r="O76" s="73"/>
      <c r="P76" s="5"/>
      <c r="Q76" s="5"/>
      <c r="R76" s="5"/>
      <c r="S76" s="5"/>
      <c r="T76" s="5"/>
    </row>
    <row r="77" spans="1:20" ht="9" customHeight="1">
      <c r="A77" s="74"/>
      <c r="B77" s="69"/>
      <c r="C77" s="69"/>
      <c r="D77" s="75">
        <v>2</v>
      </c>
      <c r="E77" s="72" t="s">
        <v>133</v>
      </c>
      <c r="F77" s="69"/>
      <c r="G77" s="69"/>
      <c r="H77" s="72"/>
      <c r="I77" s="72"/>
      <c r="J77" s="72"/>
      <c r="K77" s="72"/>
      <c r="L77" s="72">
        <v>3</v>
      </c>
      <c r="M77" s="72" t="s">
        <v>131</v>
      </c>
      <c r="N77" s="72"/>
      <c r="O77" s="73"/>
      <c r="P77" s="5"/>
      <c r="Q77" s="5"/>
      <c r="R77" s="5"/>
      <c r="S77" s="5"/>
      <c r="T77" s="5"/>
    </row>
    <row r="78" spans="1:20" ht="9" customHeight="1">
      <c r="A78" s="68"/>
      <c r="B78" s="69"/>
      <c r="C78" s="69"/>
      <c r="D78" s="69" t="s">
        <v>116</v>
      </c>
      <c r="E78" s="69"/>
      <c r="F78" s="69"/>
      <c r="G78" s="69"/>
      <c r="H78" s="72"/>
      <c r="I78" s="72"/>
      <c r="J78" s="72"/>
      <c r="K78" s="72"/>
      <c r="L78" s="72"/>
      <c r="M78" s="72" t="s">
        <v>133</v>
      </c>
      <c r="N78" s="72"/>
      <c r="O78" s="73"/>
      <c r="P78" s="5"/>
      <c r="Q78" s="5"/>
      <c r="R78" s="5"/>
      <c r="S78" s="5"/>
      <c r="T78" s="5"/>
    </row>
    <row r="79" spans="1:20" ht="9" customHeight="1">
      <c r="A79" s="68"/>
      <c r="B79" s="69"/>
      <c r="C79" s="69"/>
      <c r="D79" s="72"/>
      <c r="E79" s="72"/>
      <c r="F79" s="69"/>
      <c r="G79" s="69"/>
      <c r="H79" s="72"/>
      <c r="I79" s="72"/>
      <c r="J79" s="72"/>
      <c r="K79" s="72"/>
      <c r="L79" s="72">
        <v>4</v>
      </c>
      <c r="M79" s="72" t="s">
        <v>148</v>
      </c>
      <c r="N79" s="72"/>
      <c r="O79" s="73"/>
      <c r="P79" s="5"/>
      <c r="Q79" s="5"/>
      <c r="R79" s="5"/>
      <c r="S79" s="5"/>
      <c r="T79" s="5"/>
    </row>
    <row r="80" spans="1:20" ht="9" customHeight="1">
      <c r="A80" s="68"/>
      <c r="B80" s="69"/>
      <c r="C80" s="69"/>
      <c r="D80" s="72"/>
      <c r="E80" s="76" t="str">
        <f>'[1]Tytuł'!$C$14</f>
        <v>Stanisław Bisiński</v>
      </c>
      <c r="F80" s="69"/>
      <c r="G80" s="69"/>
      <c r="H80" s="72"/>
      <c r="I80" s="72"/>
      <c r="J80" s="72"/>
      <c r="K80" s="72"/>
      <c r="L80" s="72"/>
      <c r="M80" s="72" t="s">
        <v>149</v>
      </c>
      <c r="N80" s="72"/>
      <c r="O80" s="73"/>
      <c r="P80" s="5"/>
      <c r="Q80" s="5"/>
      <c r="R80" s="5"/>
      <c r="S80" s="5"/>
      <c r="T80" s="5"/>
    </row>
    <row r="81" spans="1:20" ht="9" customHeight="1">
      <c r="A81" s="77"/>
      <c r="B81" s="78"/>
      <c r="C81" s="78"/>
      <c r="D81" s="78"/>
      <c r="E81" s="78"/>
      <c r="F81" s="78"/>
      <c r="G81" s="78"/>
      <c r="H81" s="78"/>
      <c r="I81" s="78"/>
      <c r="J81" s="78"/>
      <c r="K81" s="78"/>
      <c r="L81" s="78"/>
      <c r="M81" s="78"/>
      <c r="N81" s="78"/>
      <c r="O81" s="79"/>
      <c r="P81" s="5"/>
      <c r="Q81" s="5"/>
      <c r="R81" s="5"/>
      <c r="S81" s="5"/>
      <c r="T81" s="5"/>
    </row>
    <row r="82" spans="1:20" ht="12.75">
      <c r="A82" s="5"/>
      <c r="B82" s="5"/>
      <c r="C82" s="5"/>
      <c r="D82" s="5"/>
      <c r="E82" s="5"/>
      <c r="F82" s="5"/>
      <c r="G82" s="5"/>
      <c r="H82" s="5"/>
      <c r="I82" s="5"/>
      <c r="J82" s="5"/>
      <c r="K82" s="5"/>
      <c r="L82" s="5"/>
      <c r="M82" s="5"/>
      <c r="N82" s="5"/>
      <c r="O82" s="5"/>
      <c r="P82" s="5"/>
      <c r="Q82" s="5"/>
      <c r="R82" s="5"/>
      <c r="S82" s="5"/>
      <c r="T82" s="5"/>
    </row>
    <row r="83" spans="1:20" ht="12.75">
      <c r="A83" s="5"/>
      <c r="B83" s="5"/>
      <c r="C83" s="5"/>
      <c r="D83" s="5"/>
      <c r="E83" s="5"/>
      <c r="F83" s="5"/>
      <c r="G83" s="5"/>
      <c r="H83" s="5"/>
      <c r="I83" s="5"/>
      <c r="J83" s="5"/>
      <c r="K83" s="5"/>
      <c r="L83" s="5"/>
      <c r="M83" s="5"/>
      <c r="N83" s="5"/>
      <c r="O83" s="5"/>
      <c r="P83" s="5"/>
      <c r="Q83" s="5"/>
      <c r="R83" s="5"/>
      <c r="S83" s="5"/>
      <c r="T83" s="5"/>
    </row>
    <row r="84" spans="1:20" ht="12.75">
      <c r="A84" s="5"/>
      <c r="B84" s="5"/>
      <c r="C84" s="5"/>
      <c r="D84" s="5"/>
      <c r="E84" s="5"/>
      <c r="F84" s="5"/>
      <c r="G84" s="5"/>
      <c r="H84" s="5"/>
      <c r="I84" s="5"/>
      <c r="J84" s="5"/>
      <c r="K84" s="5"/>
      <c r="L84" s="5"/>
      <c r="M84" s="5"/>
      <c r="N84" s="5"/>
      <c r="O84" s="5"/>
      <c r="P84" s="5"/>
      <c r="Q84" s="5"/>
      <c r="R84" s="5"/>
      <c r="S84" s="5"/>
      <c r="T84" s="5"/>
    </row>
    <row r="85" spans="1:20" ht="12.75">
      <c r="A85" s="5"/>
      <c r="B85" s="5"/>
      <c r="C85" s="5"/>
      <c r="D85" s="5"/>
      <c r="E85" s="5"/>
      <c r="F85" s="5"/>
      <c r="G85" s="5"/>
      <c r="H85" s="5"/>
      <c r="I85" s="5"/>
      <c r="J85" s="5"/>
      <c r="K85" s="5"/>
      <c r="L85" s="5"/>
      <c r="M85" s="5"/>
      <c r="N85" s="5"/>
      <c r="O85" s="5"/>
      <c r="P85" s="5"/>
      <c r="Q85" s="5"/>
      <c r="R85" s="5"/>
      <c r="S85" s="5"/>
      <c r="T85" s="5"/>
    </row>
    <row r="86" spans="1:20" ht="12.75">
      <c r="A86" s="5"/>
      <c r="B86" s="5"/>
      <c r="C86" s="5"/>
      <c r="D86" s="5"/>
      <c r="E86" s="5"/>
      <c r="F86" s="5"/>
      <c r="G86" s="5"/>
      <c r="H86" s="5"/>
      <c r="I86" s="5"/>
      <c r="J86" s="5"/>
      <c r="K86" s="5"/>
      <c r="L86" s="5"/>
      <c r="M86" s="5"/>
      <c r="N86" s="5"/>
      <c r="O86" s="5"/>
      <c r="P86" s="5"/>
      <c r="Q86" s="5"/>
      <c r="R86" s="5"/>
      <c r="S86" s="5"/>
      <c r="T86" s="5"/>
    </row>
    <row r="87" spans="1:20" ht="12.75">
      <c r="A87" s="5"/>
      <c r="B87" s="5"/>
      <c r="C87" s="5"/>
      <c r="D87" s="5"/>
      <c r="E87" s="5"/>
      <c r="F87" s="5"/>
      <c r="G87" s="5"/>
      <c r="H87" s="5"/>
      <c r="I87" s="5"/>
      <c r="J87" s="5"/>
      <c r="K87" s="5"/>
      <c r="L87" s="5"/>
      <c r="M87" s="5"/>
      <c r="N87" s="5"/>
      <c r="O87" s="5"/>
      <c r="P87" s="5"/>
      <c r="Q87" s="5"/>
      <c r="R87" s="5"/>
      <c r="S87" s="5"/>
      <c r="T87" s="5"/>
    </row>
    <row r="88" spans="1:20" ht="12.75">
      <c r="A88" s="5"/>
      <c r="B88" s="5"/>
      <c r="C88" s="5"/>
      <c r="D88" s="5"/>
      <c r="E88" s="5"/>
      <c r="F88" s="5"/>
      <c r="G88" s="5"/>
      <c r="H88" s="5"/>
      <c r="I88" s="5"/>
      <c r="J88" s="5"/>
      <c r="K88" s="5"/>
      <c r="L88" s="5"/>
      <c r="M88" s="5"/>
      <c r="N88" s="5"/>
      <c r="O88" s="5"/>
      <c r="P88" s="5"/>
      <c r="Q88" s="5"/>
      <c r="R88" s="5"/>
      <c r="S88" s="5"/>
      <c r="T88" s="5"/>
    </row>
    <row r="89" spans="1:20" ht="12.75">
      <c r="A89" s="5"/>
      <c r="B89" s="5"/>
      <c r="C89" s="5"/>
      <c r="D89" s="5"/>
      <c r="E89" s="5"/>
      <c r="F89" s="5"/>
      <c r="G89" s="5"/>
      <c r="H89" s="5"/>
      <c r="I89" s="5"/>
      <c r="J89" s="5"/>
      <c r="K89" s="5"/>
      <c r="L89" s="5"/>
      <c r="M89" s="5"/>
      <c r="N89" s="5"/>
      <c r="O89" s="5"/>
      <c r="P89" s="5"/>
      <c r="Q89" s="5"/>
      <c r="R89" s="5"/>
      <c r="S89" s="5"/>
      <c r="T89" s="5"/>
    </row>
    <row r="90" spans="1:20" ht="12.75">
      <c r="A90" s="5"/>
      <c r="B90" s="5"/>
      <c r="C90" s="5"/>
      <c r="D90" s="5"/>
      <c r="E90" s="5"/>
      <c r="F90" s="5"/>
      <c r="G90" s="5"/>
      <c r="H90" s="5"/>
      <c r="I90" s="5"/>
      <c r="J90" s="5"/>
      <c r="K90" s="5"/>
      <c r="L90" s="5"/>
      <c r="M90" s="5"/>
      <c r="N90" s="5"/>
      <c r="O90" s="5"/>
      <c r="P90" s="5"/>
      <c r="Q90" s="5"/>
      <c r="R90" s="5"/>
      <c r="S90" s="5"/>
      <c r="T90" s="5"/>
    </row>
  </sheetData>
  <sheetProtection/>
  <mergeCells count="1">
    <mergeCell ref="D73:E74"/>
  </mergeCells>
  <conditionalFormatting sqref="I9 I13 I17 I21 I25 I29 I33 I37 I41 I45 I49 I53 I57 I61 I65 I69 K11 M39 K27 K35 K43 K51 K59 K67 M15 M31 M47 M55 I11 I19 I27 I35 I43 I51 I59 I67 K15 K31 K47 K63 M23 M63">
    <cfRule type="expression" priority="1" dxfId="0" stopIfTrue="1">
      <formula>H9="as"</formula>
    </cfRule>
    <cfRule type="expression" priority="2" dxfId="0" stopIfTrue="1">
      <formula>H9="bs"</formula>
    </cfRule>
  </conditionalFormatting>
  <conditionalFormatting sqref="I10 I18 I26 I34 I42 I50 I58 I66 K14 K30 K46 K62 M22 M54 M38">
    <cfRule type="expression" priority="3" dxfId="0" stopIfTrue="1">
      <formula>H11="as"</formula>
    </cfRule>
    <cfRule type="expression" priority="4" dxfId="0" stopIfTrue="1">
      <formula>H11="bs"</formula>
    </cfRule>
  </conditionalFormatting>
  <printOptions/>
  <pageMargins left="0.35433070866141736" right="0.35433070866141736" top="0.1968503937007874" bottom="0.1968503937007874" header="0" footer="0"/>
  <pageSetup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U76"/>
  <sheetViews>
    <sheetView showZeros="0" tabSelected="1" zoomScalePageLayoutView="0" workbookViewId="0" topLeftCell="A1">
      <selection activeCell="O24" sqref="O24"/>
    </sheetView>
  </sheetViews>
  <sheetFormatPr defaultColWidth="9.140625" defaultRowHeight="12.75"/>
  <cols>
    <col min="1" max="1" width="2.28125" style="0" customWidth="1"/>
    <col min="2" max="2" width="3.28125" style="0" customWidth="1"/>
    <col min="3" max="4" width="3.7109375" style="0" customWidth="1"/>
    <col min="5" max="5" width="18.7109375" style="0" customWidth="1"/>
    <col min="6" max="6" width="1.7109375" style="0" customWidth="1"/>
    <col min="7" max="7" width="12.7109375" style="0" customWidth="1"/>
    <col min="8" max="8" width="1.7109375" style="0" customWidth="1"/>
    <col min="9" max="9" width="10.7109375" style="0" customWidth="1"/>
    <col min="10" max="10" width="1.7109375" style="0" customWidth="1"/>
    <col min="11" max="11" width="10.7109375" style="0" customWidth="1"/>
    <col min="12" max="12" width="1.7109375" style="0" customWidth="1"/>
    <col min="13" max="13" width="10.7109375" style="0" customWidth="1"/>
    <col min="14" max="14" width="1.7109375" style="0" customWidth="1"/>
    <col min="15" max="15" width="10.7109375" style="0" customWidth="1"/>
    <col min="16" max="16" width="1.7109375" style="0" customWidth="1"/>
    <col min="18" max="18" width="0" style="0" hidden="1" customWidth="1"/>
  </cols>
  <sheetData>
    <row r="1" spans="1:21" s="4" customFormat="1" ht="19.5" customHeight="1">
      <c r="A1" s="1" t="str">
        <f>'[2]Tytuł'!$C$10</f>
        <v>Mistrzostwa Warszawy</v>
      </c>
      <c r="B1" s="1"/>
      <c r="C1" s="1"/>
      <c r="D1" s="1"/>
      <c r="E1" s="1"/>
      <c r="F1" s="1"/>
      <c r="G1" s="1"/>
      <c r="H1" s="2" t="s">
        <v>0</v>
      </c>
      <c r="I1" s="3" t="str">
        <f>'[2]Tytuł'!$C$14</f>
        <v>Stanisław Bisiński</v>
      </c>
      <c r="J1" s="2"/>
      <c r="K1" s="3"/>
      <c r="L1" s="1"/>
      <c r="M1" s="1"/>
      <c r="N1" s="1"/>
      <c r="O1" s="1"/>
      <c r="P1" s="1"/>
      <c r="Q1" s="1"/>
      <c r="R1" s="1"/>
      <c r="S1" s="1"/>
      <c r="T1" s="1"/>
      <c r="U1" s="1"/>
    </row>
    <row r="2" spans="1:21" ht="12.75">
      <c r="A2" s="5"/>
      <c r="B2" s="5"/>
      <c r="C2" s="5"/>
      <c r="D2" s="5"/>
      <c r="E2" s="5"/>
      <c r="F2" s="5"/>
      <c r="G2" s="5"/>
      <c r="H2" s="2" t="s">
        <v>1</v>
      </c>
      <c r="I2" s="3" t="str">
        <f>'[2]Tytuł'!$G$10</f>
        <v>Młodzicy</v>
      </c>
      <c r="J2" s="2"/>
      <c r="K2" s="3"/>
      <c r="L2" s="5"/>
      <c r="M2" s="5"/>
      <c r="N2" s="5"/>
      <c r="O2" s="5"/>
      <c r="P2" s="5"/>
      <c r="Q2" s="5"/>
      <c r="R2" s="5"/>
      <c r="S2" s="5"/>
      <c r="T2" s="5"/>
      <c r="U2" s="5"/>
    </row>
    <row r="3" spans="1:21" ht="12.75">
      <c r="A3" s="5"/>
      <c r="B3" s="5"/>
      <c r="C3" s="6" t="s">
        <v>2</v>
      </c>
      <c r="D3" s="5"/>
      <c r="E3" s="5"/>
      <c r="F3" s="5"/>
      <c r="G3" s="5"/>
      <c r="H3" s="2" t="s">
        <v>3</v>
      </c>
      <c r="I3" s="3" t="str">
        <f>'[2]Tytuł'!$G$12</f>
        <v>Warszawa</v>
      </c>
      <c r="J3" s="2"/>
      <c r="K3" s="3"/>
      <c r="L3" s="5"/>
      <c r="M3" s="5"/>
      <c r="N3" s="5"/>
      <c r="O3" s="5"/>
      <c r="P3" s="5"/>
      <c r="Q3" s="5"/>
      <c r="R3" s="5"/>
      <c r="S3" s="5"/>
      <c r="T3" s="5"/>
      <c r="U3" s="5"/>
    </row>
    <row r="4" spans="1:21" ht="12.75">
      <c r="A4" s="5"/>
      <c r="B4" s="5"/>
      <c r="C4" s="7" t="s">
        <v>4</v>
      </c>
      <c r="D4" s="5"/>
      <c r="E4" s="5"/>
      <c r="F4" s="5"/>
      <c r="G4" s="5"/>
      <c r="H4" s="2" t="s">
        <v>5</v>
      </c>
      <c r="I4" s="3" t="str">
        <f>'[2]Tytuł'!$G$14</f>
        <v>23-25.11.2013</v>
      </c>
      <c r="J4" s="2"/>
      <c r="K4" s="3"/>
      <c r="L4" s="5"/>
      <c r="M4" s="5"/>
      <c r="N4" s="5"/>
      <c r="O4" s="5"/>
      <c r="P4" s="5"/>
      <c r="Q4" s="5"/>
      <c r="R4" s="5"/>
      <c r="S4" s="5"/>
      <c r="T4" s="5"/>
      <c r="U4" s="5"/>
    </row>
    <row r="5" spans="1:21" ht="12.75" customHeight="1">
      <c r="A5" s="5"/>
      <c r="B5" s="5"/>
      <c r="C5" s="5"/>
      <c r="D5" s="5"/>
      <c r="E5" s="5"/>
      <c r="F5" s="5"/>
      <c r="G5" s="5"/>
      <c r="H5" s="5"/>
      <c r="I5" s="5"/>
      <c r="J5" s="5"/>
      <c r="K5" s="5"/>
      <c r="L5" s="5"/>
      <c r="M5" s="5"/>
      <c r="N5" s="5"/>
      <c r="O5" s="5"/>
      <c r="P5" s="5"/>
      <c r="Q5" s="5"/>
      <c r="R5" s="5"/>
      <c r="S5" s="5"/>
      <c r="T5" s="5"/>
      <c r="U5" s="5"/>
    </row>
    <row r="6" spans="1:21" ht="9.75" customHeight="1">
      <c r="A6" s="8"/>
      <c r="B6" s="9" t="s">
        <v>6</v>
      </c>
      <c r="C6" s="9" t="s">
        <v>7</v>
      </c>
      <c r="D6" s="9" t="s">
        <v>8</v>
      </c>
      <c r="E6" s="8" t="s">
        <v>9</v>
      </c>
      <c r="F6" s="8"/>
      <c r="G6" s="9" t="s">
        <v>10</v>
      </c>
      <c r="H6" s="8"/>
      <c r="I6" s="9" t="s">
        <v>11</v>
      </c>
      <c r="J6" s="9"/>
      <c r="K6" s="9" t="s">
        <v>13</v>
      </c>
      <c r="L6" s="9"/>
      <c r="M6" s="9" t="s">
        <v>14</v>
      </c>
      <c r="N6" s="9"/>
      <c r="O6" s="9" t="s">
        <v>166</v>
      </c>
      <c r="P6" s="8"/>
      <c r="R6" s="5"/>
      <c r="S6" s="5"/>
      <c r="T6" s="5"/>
      <c r="U6" s="5"/>
    </row>
    <row r="7" spans="1:21" ht="6" customHeight="1">
      <c r="A7" s="10"/>
      <c r="B7" s="5"/>
      <c r="C7" s="5"/>
      <c r="D7" s="5"/>
      <c r="E7" s="5"/>
      <c r="F7" s="5"/>
      <c r="G7" s="5"/>
      <c r="H7" s="5"/>
      <c r="I7" s="5"/>
      <c r="J7" s="5"/>
      <c r="K7" s="5"/>
      <c r="L7" s="5"/>
      <c r="M7" s="5"/>
      <c r="N7" s="5"/>
      <c r="O7" s="5"/>
      <c r="P7" s="5"/>
      <c r="Q7" s="5"/>
      <c r="R7" s="11"/>
      <c r="S7" s="5"/>
      <c r="T7" s="5"/>
      <c r="U7" s="5"/>
    </row>
    <row r="8" spans="1:21" ht="12" customHeight="1">
      <c r="A8" s="12">
        <v>1</v>
      </c>
      <c r="B8" s="13">
        <f>IF($D8="","",VLOOKUP($D8,'[2]Lista TG(S)'!$A$9:$J$72,7))</f>
        <v>0</v>
      </c>
      <c r="C8" s="13">
        <f>IF($D8="","",VLOOKUP($D8,'[2]Lista TG(S)'!$A$9:$J$72,8))</f>
        <v>43</v>
      </c>
      <c r="D8" s="14">
        <v>1</v>
      </c>
      <c r="E8" s="15" t="str">
        <f>IF($D8="","",VLOOKUP($D8,'[2]Lista TG(S)'!$A$9:$J$72,10))</f>
        <v>HABRYCH, Martyna</v>
      </c>
      <c r="F8" s="16"/>
      <c r="G8" s="10" t="str">
        <f>IF($D8="","",VLOOKUP($D8,'[2]Lista TG(S)'!$A$9:$J$72,4))</f>
        <v>KT Break</v>
      </c>
      <c r="H8" s="5"/>
      <c r="I8" s="5"/>
      <c r="J8" s="5"/>
      <c r="K8" s="5"/>
      <c r="L8" s="5"/>
      <c r="M8" s="5"/>
      <c r="N8" s="5"/>
      <c r="O8" s="5"/>
      <c r="P8" s="5"/>
      <c r="Q8" s="5"/>
      <c r="R8" s="17" t="str">
        <f>IF($D8="","",VLOOKUP($D8,'[2]Lista TG(S)'!$A$9:$J$72,2))</f>
        <v>Habrych</v>
      </c>
      <c r="S8" s="5"/>
      <c r="T8" s="5"/>
      <c r="U8" s="5"/>
    </row>
    <row r="9" spans="1:21" ht="12" customHeight="1">
      <c r="A9" s="18"/>
      <c r="B9" s="19"/>
      <c r="C9" s="19"/>
      <c r="D9" s="20"/>
      <c r="E9" s="21"/>
      <c r="F9" s="22"/>
      <c r="G9" s="23"/>
      <c r="H9" s="24" t="s">
        <v>17</v>
      </c>
      <c r="I9" s="25" t="str">
        <f>UPPER(IF(OR(H9="a",H9="as"),R8,IF(OR(H9="b",H9="bs"),R10,"")))</f>
        <v>HABRYCH</v>
      </c>
      <c r="J9" s="5"/>
      <c r="K9" s="5"/>
      <c r="L9" s="5"/>
      <c r="M9" s="5"/>
      <c r="N9" s="5"/>
      <c r="O9" s="5"/>
      <c r="P9" s="5"/>
      <c r="Q9" s="5"/>
      <c r="R9" s="17"/>
      <c r="S9" s="5"/>
      <c r="T9" s="5"/>
      <c r="U9" s="5"/>
    </row>
    <row r="10" spans="1:21" ht="12" customHeight="1">
      <c r="A10" s="28">
        <v>2</v>
      </c>
      <c r="B10" s="29">
        <f>IF($D10="","",VLOOKUP($D10,'[2]Lista TG(S)'!$A$9:$J$72,7))</f>
        <v>0</v>
      </c>
      <c r="C10" s="29">
        <f>IF($D10="","",VLOOKUP($D10,'[2]Lista TG(S)'!$A$9:$J$72,8))</f>
        <v>0</v>
      </c>
      <c r="D10" s="30">
        <v>16</v>
      </c>
      <c r="E10" s="31" t="str">
        <f>IF($D10="","",VLOOKUP($D10,'[2]Lista TG(S)'!$A$9:$J$72,10))</f>
        <v>BYE, </v>
      </c>
      <c r="F10" s="32"/>
      <c r="G10" s="33">
        <f>IF($D10="","",VLOOKUP($D10,'[2]Lista TG(S)'!$A$9:$J$72,4))</f>
        <v>0</v>
      </c>
      <c r="H10" s="34"/>
      <c r="I10" s="21"/>
      <c r="J10" s="35">
        <f>IF(OR(H9="a",H9="as"),D8,IF(OR(H9="b",H9="bs"),D10,""))</f>
        <v>1</v>
      </c>
      <c r="K10" s="36">
        <f>IF(OR(H9="a",H9="as"),D10,IF(OR(H9="b",H9="bs"),D8,""))</f>
        <v>16</v>
      </c>
      <c r="L10" s="5"/>
      <c r="M10" s="5"/>
      <c r="N10" s="5"/>
      <c r="O10" s="5"/>
      <c r="P10" s="5"/>
      <c r="Q10" s="5"/>
      <c r="R10" s="17" t="str">
        <f>IF($D10="","",VLOOKUP($D10,'[2]Lista TG(S)'!$A$9:$J$72,2))</f>
        <v>BYE</v>
      </c>
      <c r="S10" s="5"/>
      <c r="T10" s="5"/>
      <c r="U10" s="5"/>
    </row>
    <row r="11" spans="1:21" ht="12" customHeight="1">
      <c r="A11" s="12"/>
      <c r="B11" s="37"/>
      <c r="C11" s="37"/>
      <c r="D11" s="38"/>
      <c r="E11" s="17"/>
      <c r="F11" s="5"/>
      <c r="G11" s="39"/>
      <c r="H11" s="40"/>
      <c r="I11" s="41"/>
      <c r="J11" s="42" t="s">
        <v>17</v>
      </c>
      <c r="K11" s="25" t="str">
        <f>UPPER(IF(OR(J11="a",J11="as"),I9,IF(OR(J11="b",J11="bs"),I13,"")))</f>
        <v>HABRYCH</v>
      </c>
      <c r="L11" s="5"/>
      <c r="M11" s="5"/>
      <c r="N11" s="5"/>
      <c r="O11" s="5"/>
      <c r="P11" s="5"/>
      <c r="Q11" s="5"/>
      <c r="R11" s="11"/>
      <c r="S11" s="5"/>
      <c r="T11" s="5"/>
      <c r="U11" s="5"/>
    </row>
    <row r="12" spans="1:21" ht="12" customHeight="1">
      <c r="A12" s="12">
        <v>3</v>
      </c>
      <c r="B12" s="38">
        <f>IF($D12="","",VLOOKUP($D12,'[2]Lista TG(S)'!$A$9:$J$72,7))</f>
        <v>0</v>
      </c>
      <c r="C12" s="38">
        <f>IF($D12="","",VLOOKUP($D12,'[2]Lista TG(S)'!$A$9:$J$72,8))</f>
        <v>109</v>
      </c>
      <c r="D12" s="30">
        <v>8</v>
      </c>
      <c r="E12" s="17" t="str">
        <f>IF($D12="","",VLOOKUP($D12,'[2]Lista TG(S)'!$A$9:$J$72,10))</f>
        <v>SZYMAŃSKA, Katarzyna</v>
      </c>
      <c r="F12" s="5"/>
      <c r="G12" s="39" t="str">
        <f>IF($D12="","",VLOOKUP($D12,'[2]Lista TG(S)'!$A$9:$J$72,4))</f>
        <v>Nst mazowieckie</v>
      </c>
      <c r="H12" s="40"/>
      <c r="I12" s="41"/>
      <c r="J12" s="42"/>
      <c r="K12" s="21" t="s">
        <v>74</v>
      </c>
      <c r="L12" s="35">
        <f>IF(OR(J11="a",J11="as"),J10,IF(OR(J11="b",J11="bs"),J14,""))</f>
        <v>1</v>
      </c>
      <c r="M12" s="36">
        <f>IF(OR(J11="a",J11="as"),J14,IF(OR(J11="b",J11="bs"),J10,""))</f>
        <v>11</v>
      </c>
      <c r="N12" s="5"/>
      <c r="O12" s="5"/>
      <c r="P12" s="5"/>
      <c r="Q12" s="5"/>
      <c r="R12" s="17" t="str">
        <f>IF($D12="","",VLOOKUP($D12,'[2]Lista TG(S)'!$A$9:$J$72,2))</f>
        <v>Szymańska</v>
      </c>
      <c r="S12" s="5"/>
      <c r="T12" s="5"/>
      <c r="U12" s="5"/>
    </row>
    <row r="13" spans="1:21" ht="12" customHeight="1">
      <c r="A13" s="18"/>
      <c r="B13" s="19"/>
      <c r="C13" s="19"/>
      <c r="D13" s="20"/>
      <c r="E13" s="21"/>
      <c r="F13" s="22"/>
      <c r="G13" s="23"/>
      <c r="H13" s="24" t="s">
        <v>25</v>
      </c>
      <c r="I13" s="25" t="str">
        <f>UPPER(IF(OR(H13="a",H13="as"),R12,IF(OR(H13="b",H13="bs"),R14,"")))</f>
        <v>OKRUSZKO</v>
      </c>
      <c r="J13" s="34"/>
      <c r="K13" s="41"/>
      <c r="L13" s="42"/>
      <c r="M13" s="5"/>
      <c r="N13" s="5"/>
      <c r="O13" s="5"/>
      <c r="P13" s="5"/>
      <c r="Q13" s="5"/>
      <c r="R13" s="11"/>
      <c r="S13" s="5"/>
      <c r="T13" s="5"/>
      <c r="U13" s="5"/>
    </row>
    <row r="14" spans="1:21" ht="12" customHeight="1">
      <c r="A14" s="28">
        <v>4</v>
      </c>
      <c r="B14" s="29">
        <f>IF($D14="","",VLOOKUP($D14,'[2]Lista TG(S)'!$A$9:$J$72,7))</f>
        <v>0</v>
      </c>
      <c r="C14" s="29">
        <f>IF($D14="","",VLOOKUP($D14,'[2]Lista TG(S)'!$A$9:$J$72,8))</f>
        <v>143</v>
      </c>
      <c r="D14" s="30">
        <v>11</v>
      </c>
      <c r="E14" s="31" t="str">
        <f>IF($D14="","",VLOOKUP($D14,'[2]Lista TG(S)'!$A$9:$J$72,10))</f>
        <v>OKRUSZKO, Maja</v>
      </c>
      <c r="F14" s="32"/>
      <c r="G14" s="33" t="str">
        <f>IF($D14="","",VLOOKUP($D14,'[2]Lista TG(S)'!$A$9:$J$72,4))</f>
        <v>WTS DeSki</v>
      </c>
      <c r="H14" s="34"/>
      <c r="I14" s="17" t="s">
        <v>167</v>
      </c>
      <c r="J14" s="99">
        <f>IF(OR(H13="a",H13="as"),D12,IF(OR(H13="b",H13="bs"),D14,""))</f>
        <v>11</v>
      </c>
      <c r="K14" s="100">
        <f>IF(OR(H13="a",H13="as"),D14,IF(OR(H13="b",H13="bs"),D12,""))</f>
        <v>8</v>
      </c>
      <c r="L14" s="42"/>
      <c r="M14" s="5"/>
      <c r="N14" s="5"/>
      <c r="O14" s="5"/>
      <c r="P14" s="5"/>
      <c r="Q14" s="5"/>
      <c r="R14" s="17" t="str">
        <f>IF($D14="","",VLOOKUP($D14,'[2]Lista TG(S)'!$A$9:$J$72,2))</f>
        <v>Okruszko</v>
      </c>
      <c r="S14" s="5"/>
      <c r="T14" s="5"/>
      <c r="U14" s="5"/>
    </row>
    <row r="15" spans="1:21" ht="12" customHeight="1">
      <c r="A15" s="12"/>
      <c r="B15" s="37"/>
      <c r="C15" s="37"/>
      <c r="D15" s="38"/>
      <c r="E15" s="17"/>
      <c r="F15" s="5"/>
      <c r="G15" s="39"/>
      <c r="H15" s="40"/>
      <c r="I15" s="5"/>
      <c r="J15" s="40"/>
      <c r="K15" s="41"/>
      <c r="L15" s="42" t="s">
        <v>17</v>
      </c>
      <c r="M15" s="25" t="str">
        <f>UPPER(IF(OR(L15="a",L15="as"),K11,IF(OR(L15="b",L15="bs"),K19,"")))</f>
        <v>HABRYCH</v>
      </c>
      <c r="N15" s="5"/>
      <c r="O15" s="5"/>
      <c r="P15" s="5"/>
      <c r="Q15" s="5"/>
      <c r="R15" s="11"/>
      <c r="S15" s="5"/>
      <c r="T15" s="5"/>
      <c r="U15" s="5"/>
    </row>
    <row r="16" spans="1:21" ht="12" customHeight="1">
      <c r="A16" s="12">
        <v>5</v>
      </c>
      <c r="B16" s="13">
        <f>IF($D16="","",VLOOKUP($D16,'[2]Lista TG(S)'!$A$9:$J$72,7))</f>
        <v>0</v>
      </c>
      <c r="C16" s="13">
        <f>IF($D16="","",VLOOKUP($D16,'[2]Lista TG(S)'!$A$9:$J$72,8))</f>
        <v>59</v>
      </c>
      <c r="D16" s="14">
        <v>3</v>
      </c>
      <c r="E16" s="15" t="str">
        <f>IF($D16="","",VLOOKUP($D16,'[2]Lista TG(S)'!$A$9:$J$72,10))</f>
        <v>OBORSKA, Oliwia</v>
      </c>
      <c r="F16" s="16"/>
      <c r="G16" s="10" t="str">
        <f>IF($D16="","",VLOOKUP($D16,'[2]Lista TG(S)'!$A$9:$J$72,4))</f>
        <v>MKT Lódź</v>
      </c>
      <c r="H16" s="40"/>
      <c r="I16" s="5"/>
      <c r="J16" s="40"/>
      <c r="K16" s="41"/>
      <c r="L16" s="42"/>
      <c r="M16" s="21" t="s">
        <v>24</v>
      </c>
      <c r="N16" s="35">
        <f>IF(OR(L15="a",L15="as"),L12,IF(OR(L15="b",L15="bs"),L20,""))</f>
        <v>1</v>
      </c>
      <c r="O16" s="36">
        <f>IF(OR(L15="a",L15="as"),L20,IF(OR(L15="b",L15="bs"),L12,""))</f>
        <v>3</v>
      </c>
      <c r="P16" s="5"/>
      <c r="Q16" s="5"/>
      <c r="R16" s="17" t="str">
        <f>IF($D16="","",VLOOKUP($D16,'[2]Lista TG(S)'!$A$9:$J$72,2))</f>
        <v>Oborska</v>
      </c>
      <c r="S16" s="5"/>
      <c r="T16" s="5"/>
      <c r="U16" s="5"/>
    </row>
    <row r="17" spans="1:21" ht="12" customHeight="1">
      <c r="A17" s="18"/>
      <c r="B17" s="19"/>
      <c r="C17" s="19"/>
      <c r="D17" s="20"/>
      <c r="E17" s="21"/>
      <c r="F17" s="22"/>
      <c r="G17" s="23"/>
      <c r="H17" s="24" t="s">
        <v>17</v>
      </c>
      <c r="I17" s="25" t="str">
        <f>UPPER(IF(OR(H17="a",H17="as"),R16,IF(OR(H17="b",H17="bs"),R18,"")))</f>
        <v>OBORSKA</v>
      </c>
      <c r="J17" s="40"/>
      <c r="K17" s="41"/>
      <c r="L17" s="42"/>
      <c r="M17" s="41"/>
      <c r="N17" s="47"/>
      <c r="O17" s="5"/>
      <c r="P17" s="5"/>
      <c r="Q17" s="5"/>
      <c r="R17" s="11"/>
      <c r="S17" s="5"/>
      <c r="T17" s="5"/>
      <c r="U17" s="5"/>
    </row>
    <row r="18" spans="1:21" ht="12" customHeight="1">
      <c r="A18" s="28">
        <v>6</v>
      </c>
      <c r="B18" s="29">
        <f>IF($D18="","",VLOOKUP($D18,'[2]Lista TG(S)'!$A$9:$J$72,7))</f>
        <v>0</v>
      </c>
      <c r="C18" s="29">
        <f>IF($D18="","",VLOOKUP($D18,'[2]Lista TG(S)'!$A$9:$J$72,8))</f>
        <v>79</v>
      </c>
      <c r="D18" s="30">
        <v>6</v>
      </c>
      <c r="E18" s="31" t="str">
        <f>IF($D18="","",VLOOKUP($D18,'[2]Lista TG(S)'!$A$9:$J$72,10))</f>
        <v>FILIPECKA, Zuzanna</v>
      </c>
      <c r="F18" s="32"/>
      <c r="G18" s="33" t="str">
        <f>IF($D18="","",VLOOKUP($D18,'[2]Lista TG(S)'!$A$9:$J$72,4))</f>
        <v>Nst mazowieckie</v>
      </c>
      <c r="H18" s="34"/>
      <c r="I18" s="21" t="s">
        <v>24</v>
      </c>
      <c r="J18" s="35">
        <f>IF(OR(H17="a",H17="as"),D16,IF(OR(H17="b",H17="bs"),D18,""))</f>
        <v>3</v>
      </c>
      <c r="K18" s="36">
        <f>IF(OR(H17="a",H17="as"),D18,IF(OR(H17="b",H17="bs"),D16,""))</f>
        <v>6</v>
      </c>
      <c r="L18" s="42"/>
      <c r="M18" s="41"/>
      <c r="N18" s="47"/>
      <c r="O18" s="5"/>
      <c r="P18" s="5"/>
      <c r="Q18" s="5"/>
      <c r="R18" s="17" t="str">
        <f>IF($D18="","",VLOOKUP($D18,'[2]Lista TG(S)'!$A$9:$J$72,2))</f>
        <v>Filipecka</v>
      </c>
      <c r="S18" s="5"/>
      <c r="T18" s="5"/>
      <c r="U18" s="5"/>
    </row>
    <row r="19" spans="1:21" ht="12" customHeight="1">
      <c r="A19" s="12"/>
      <c r="B19" s="37"/>
      <c r="C19" s="37"/>
      <c r="D19" s="38"/>
      <c r="E19" s="17"/>
      <c r="F19" s="5"/>
      <c r="G19" s="39"/>
      <c r="H19" s="40"/>
      <c r="I19" s="41"/>
      <c r="J19" s="42" t="s">
        <v>17</v>
      </c>
      <c r="K19" s="25" t="str">
        <f>UPPER(IF(OR(J19="a",J19="as"),I17,IF(OR(J19="b",J19="bs"),I21,"")))</f>
        <v>OBORSKA</v>
      </c>
      <c r="L19" s="34"/>
      <c r="M19" s="41"/>
      <c r="N19" s="47"/>
      <c r="O19" s="5"/>
      <c r="P19" s="5"/>
      <c r="Q19" s="5"/>
      <c r="R19" s="11"/>
      <c r="S19" s="5"/>
      <c r="T19" s="5"/>
      <c r="U19" s="5"/>
    </row>
    <row r="20" spans="1:21" ht="12" customHeight="1">
      <c r="A20" s="12">
        <v>7</v>
      </c>
      <c r="B20" s="38">
        <f>IF($D20="","",VLOOKUP($D20,'[2]Lista TG(S)'!$A$9:$J$72,7))</f>
        <v>0</v>
      </c>
      <c r="C20" s="38">
        <f>IF($D20="","",VLOOKUP($D20,'[2]Lista TG(S)'!$A$9:$J$72,8))</f>
        <v>121</v>
      </c>
      <c r="D20" s="30">
        <v>10</v>
      </c>
      <c r="E20" s="17" t="str">
        <f>IF($D20="","",VLOOKUP($D20,'[2]Lista TG(S)'!$A$9:$J$72,10))</f>
        <v>KACPRZAK, Gabriela</v>
      </c>
      <c r="F20" s="5"/>
      <c r="G20" s="39" t="str">
        <f>IF($D20="","",VLOOKUP($D20,'[2]Lista TG(S)'!$A$9:$J$72,4))</f>
        <v>MKS AM Tenis</v>
      </c>
      <c r="H20" s="40"/>
      <c r="I20" s="41"/>
      <c r="J20" s="42"/>
      <c r="K20" s="17" t="s">
        <v>74</v>
      </c>
      <c r="L20" s="99">
        <f>IF(OR(J19="a",J19="as"),J18,IF(OR(J19="b",J19="bs"),J22,""))</f>
        <v>3</v>
      </c>
      <c r="M20" s="100">
        <f>IF(OR(J19="a",J19="as"),J22,IF(OR(J19="b",J19="bs"),J18,""))</f>
        <v>10</v>
      </c>
      <c r="N20" s="47"/>
      <c r="O20" s="5"/>
      <c r="P20" s="5"/>
      <c r="Q20" s="5"/>
      <c r="R20" s="17" t="str">
        <f>IF($D20="","",VLOOKUP($D20,'[2]Lista TG(S)'!$A$9:$J$72,2))</f>
        <v>Kacprzak</v>
      </c>
      <c r="S20" s="5"/>
      <c r="T20" s="5"/>
      <c r="U20" s="5"/>
    </row>
    <row r="21" spans="1:21" ht="12" customHeight="1">
      <c r="A21" s="18"/>
      <c r="B21" s="19"/>
      <c r="C21" s="19"/>
      <c r="D21" s="20"/>
      <c r="E21" s="21"/>
      <c r="F21" s="22"/>
      <c r="G21" s="23"/>
      <c r="H21" s="24" t="s">
        <v>17</v>
      </c>
      <c r="I21" s="25" t="str">
        <f>UPPER(IF(OR(H21="a",H21="as"),R20,IF(OR(H21="b",H21="bs"),R22,"")))</f>
        <v>KACPRZAK</v>
      </c>
      <c r="J21" s="34"/>
      <c r="K21" s="5"/>
      <c r="L21" s="40"/>
      <c r="M21" s="41"/>
      <c r="N21" s="47"/>
      <c r="O21" s="5"/>
      <c r="P21" s="5"/>
      <c r="Q21" s="5"/>
      <c r="R21" s="11"/>
      <c r="S21" s="5"/>
      <c r="T21" s="5"/>
      <c r="U21" s="5"/>
    </row>
    <row r="22" spans="1:21" ht="12" customHeight="1">
      <c r="A22" s="115">
        <v>8</v>
      </c>
      <c r="B22" s="29">
        <f>IF($D22="","",VLOOKUP($D22,'[2]Lista TG(S)'!$A$9:$J$72,7))</f>
        <v>0</v>
      </c>
      <c r="C22" s="29">
        <f>IF($D22="","",VLOOKUP($D22,'[2]Lista TG(S)'!$A$9:$J$72,8))</f>
        <v>113</v>
      </c>
      <c r="D22" s="30">
        <v>9</v>
      </c>
      <c r="E22" s="31" t="str">
        <f>IF($D22="","",VLOOKUP($D22,'[2]Lista TG(S)'!$A$9:$J$72,10))</f>
        <v>MUSZYŃSKA, Aleksandra</v>
      </c>
      <c r="F22" s="116"/>
      <c r="G22" s="33" t="str">
        <f>IF($D22="","",VLOOKUP($D22,'[2]Lista TG(S)'!$A$9:$J$72,4))</f>
        <v>MKT Lódź</v>
      </c>
      <c r="H22" s="34"/>
      <c r="I22" s="17" t="s">
        <v>168</v>
      </c>
      <c r="J22" s="99">
        <f>IF(OR(H21="a",H21="as"),D20,IF(OR(H21="b",H21="bs"),D22,""))</f>
        <v>10</v>
      </c>
      <c r="K22" s="100">
        <f>IF(OR(H21="a",H21="as"),D22,IF(OR(H21="b",H21="bs"),D20,""))</f>
        <v>9</v>
      </c>
      <c r="L22" s="40"/>
      <c r="M22" s="41"/>
      <c r="N22" s="47"/>
      <c r="O22" s="5"/>
      <c r="P22" s="5"/>
      <c r="Q22" s="5"/>
      <c r="R22" s="17" t="str">
        <f>IF($D22="","",VLOOKUP($D22,'[2]Lista TG(S)'!$A$9:$J$72,2))</f>
        <v>Muszyńska</v>
      </c>
      <c r="S22" s="5"/>
      <c r="T22" s="5"/>
      <c r="U22" s="5"/>
    </row>
    <row r="23" spans="1:21" ht="12" customHeight="1">
      <c r="A23" s="12"/>
      <c r="B23" s="37"/>
      <c r="C23" s="37"/>
      <c r="D23" s="38"/>
      <c r="E23" s="17"/>
      <c r="F23" s="5"/>
      <c r="G23" s="39"/>
      <c r="H23" s="40"/>
      <c r="I23" s="5"/>
      <c r="J23" s="40"/>
      <c r="K23" s="52"/>
      <c r="L23" s="40"/>
      <c r="M23" s="41"/>
      <c r="N23" s="42" t="s">
        <v>25</v>
      </c>
      <c r="O23" s="25" t="str">
        <f>UPPER(IF(OR(N23="a",N23="as"),M15,IF(OR(N23="b",N23="bs"),M31,"")))</f>
        <v>BRUNZLOW</v>
      </c>
      <c r="P23" s="5"/>
      <c r="Q23" s="5"/>
      <c r="R23" s="11"/>
      <c r="S23" s="5"/>
      <c r="T23" s="5"/>
      <c r="U23" s="5"/>
    </row>
    <row r="24" spans="1:21" ht="12" customHeight="1">
      <c r="A24" s="117">
        <v>9</v>
      </c>
      <c r="B24" s="38">
        <f>IF($D24="","",VLOOKUP($D24,'[2]Lista TG(S)'!$A$9:$J$72,7))</f>
        <v>0</v>
      </c>
      <c r="C24" s="38">
        <f>IF($D24="","",VLOOKUP($D24,'[2]Lista TG(S)'!$A$9:$J$72,8))</f>
        <v>203</v>
      </c>
      <c r="D24" s="30">
        <v>15</v>
      </c>
      <c r="E24" s="17" t="str">
        <f>IF($D24="","",VLOOKUP($D24,'[2]Lista TG(S)'!$A$9:$J$72,10))</f>
        <v>RUTKOWSKA, Zofia</v>
      </c>
      <c r="F24" s="90"/>
      <c r="G24" s="39" t="str">
        <f>IF($D24="","",VLOOKUP($D24,'[2]Lista TG(S)'!$A$9:$J$72,4))</f>
        <v>WTS DeSki</v>
      </c>
      <c r="H24" s="40"/>
      <c r="I24" s="5"/>
      <c r="J24" s="40"/>
      <c r="K24" s="5"/>
      <c r="L24" s="40"/>
      <c r="M24" s="41"/>
      <c r="N24" s="47"/>
      <c r="O24" s="21" t="s">
        <v>134</v>
      </c>
      <c r="P24" s="99">
        <f>IF(OR(N23="a",N23="as"),N16,IF(OR(N23="b",N23="bs"),N32,""))</f>
        <v>12</v>
      </c>
      <c r="Q24" s="100">
        <f>IF(OR(N23="a",N23="as"),N32,IF(OR(N23="b",N23="bs"),N16,""))</f>
        <v>1</v>
      </c>
      <c r="R24" s="17" t="str">
        <f>IF($D24="","",VLOOKUP($D24,'[2]Lista TG(S)'!$A$9:$J$72,2))</f>
        <v>Rutkowska</v>
      </c>
      <c r="S24" s="5"/>
      <c r="T24" s="5"/>
      <c r="U24" s="5"/>
    </row>
    <row r="25" spans="1:21" ht="12" customHeight="1">
      <c r="A25" s="18"/>
      <c r="B25" s="19"/>
      <c r="C25" s="19"/>
      <c r="D25" s="20"/>
      <c r="E25" s="21"/>
      <c r="F25" s="22"/>
      <c r="G25" s="23"/>
      <c r="H25" s="24" t="s">
        <v>25</v>
      </c>
      <c r="I25" s="25" t="str">
        <f>UPPER(IF(OR(H25="a",H25="as"),R24,IF(OR(H25="b",H25="bs"),R26,"")))</f>
        <v>DZIEWIĘCKA</v>
      </c>
      <c r="J25" s="40"/>
      <c r="K25" s="5"/>
      <c r="L25" s="40"/>
      <c r="M25" s="41"/>
      <c r="N25" s="47"/>
      <c r="O25" s="41"/>
      <c r="P25" s="41"/>
      <c r="Q25" s="5"/>
      <c r="R25" s="11"/>
      <c r="S25" s="5"/>
      <c r="T25" s="5"/>
      <c r="U25" s="5"/>
    </row>
    <row r="26" spans="1:21" ht="12" customHeight="1">
      <c r="A26" s="28">
        <v>10</v>
      </c>
      <c r="B26" s="29">
        <f>IF($D26="","",VLOOKUP($D26,'[2]Lista TG(S)'!$A$9:$J$72,7))</f>
        <v>0</v>
      </c>
      <c r="C26" s="29">
        <f>IF($D26="","",VLOOKUP($D26,'[2]Lista TG(S)'!$A$9:$J$72,8))</f>
        <v>175</v>
      </c>
      <c r="D26" s="30">
        <v>14</v>
      </c>
      <c r="E26" s="31" t="str">
        <f>IF($D26="","",VLOOKUP($D26,'[2]Lista TG(S)'!$A$9:$J$72,10))</f>
        <v>DZIEWIĘCKA, Zuzanna</v>
      </c>
      <c r="F26" s="32"/>
      <c r="G26" s="33" t="str">
        <f>IF($D26="","",VLOOKUP($D26,'[2]Lista TG(S)'!$A$9:$J$72,4))</f>
        <v>Nst mazowieckie</v>
      </c>
      <c r="H26" s="34"/>
      <c r="I26" s="21" t="s">
        <v>77</v>
      </c>
      <c r="J26" s="35">
        <f>IF(OR(H25="a",H25="as"),D24,IF(OR(H25="b",H25="bs"),D26,""))</f>
        <v>14</v>
      </c>
      <c r="K26" s="36">
        <f>IF(OR(H25="a",H25="as"),D26,IF(OR(H25="b",H25="bs"),D24,""))</f>
        <v>15</v>
      </c>
      <c r="L26" s="40"/>
      <c r="M26" s="41"/>
      <c r="N26" s="47"/>
      <c r="O26" s="41"/>
      <c r="P26" s="41"/>
      <c r="Q26" s="5"/>
      <c r="R26" s="17" t="str">
        <f>IF($D26="","",VLOOKUP($D26,'[2]Lista TG(S)'!$A$9:$J$72,2))</f>
        <v>Dziewięcka</v>
      </c>
      <c r="S26" s="5"/>
      <c r="T26" s="5"/>
      <c r="U26" s="5"/>
    </row>
    <row r="27" spans="1:21" ht="12" customHeight="1">
      <c r="A27" s="12"/>
      <c r="B27" s="37"/>
      <c r="C27" s="37"/>
      <c r="D27" s="38"/>
      <c r="E27" s="17"/>
      <c r="F27" s="5"/>
      <c r="G27" s="39"/>
      <c r="H27" s="40"/>
      <c r="I27" s="41"/>
      <c r="J27" s="42" t="s">
        <v>37</v>
      </c>
      <c r="K27" s="25" t="str">
        <f>UPPER(IF(OR(J27="a",J27="as"),I25,IF(OR(J27="b",J27="bs"),I29,"")))</f>
        <v>DZIEWIĘCKA</v>
      </c>
      <c r="L27" s="40"/>
      <c r="M27" s="41"/>
      <c r="N27" s="47"/>
      <c r="O27" s="41"/>
      <c r="P27" s="41"/>
      <c r="Q27" s="5"/>
      <c r="R27" s="11"/>
      <c r="S27" s="5"/>
      <c r="T27" s="5"/>
      <c r="U27" s="5"/>
    </row>
    <row r="28" spans="1:21" ht="12" customHeight="1">
      <c r="A28" s="12">
        <v>11</v>
      </c>
      <c r="B28" s="38">
        <f>IF($D28="","",VLOOKUP($D28,'[2]Lista TG(S)'!$A$9:$J$72,7))</f>
        <v>0</v>
      </c>
      <c r="C28" s="38">
        <f>IF($D28="","",VLOOKUP($D28,'[2]Lista TG(S)'!$A$9:$J$72,8))</f>
        <v>149</v>
      </c>
      <c r="D28" s="30">
        <v>13</v>
      </c>
      <c r="E28" s="17" t="str">
        <f>IF($D28="","",VLOOKUP($D28,'[2]Lista TG(S)'!$A$9:$J$72,10))</f>
        <v>HATOWSKA, Agnieszka</v>
      </c>
      <c r="F28" s="5"/>
      <c r="G28" s="39" t="str">
        <f>IF($D28="","",VLOOKUP($D28,'[2]Lista TG(S)'!$A$9:$J$72,4))</f>
        <v>KT Legia</v>
      </c>
      <c r="H28" s="40"/>
      <c r="I28" s="41"/>
      <c r="J28" s="42"/>
      <c r="K28" s="21" t="s">
        <v>24</v>
      </c>
      <c r="L28" s="35">
        <f>IF(OR(J27="a",J27="as"),J26,IF(OR(J27="b",J27="bs"),J30,""))</f>
        <v>14</v>
      </c>
      <c r="M28" s="36">
        <f>IF(OR(J27="a",J27="as"),J30,IF(OR(J27="b",J27="bs"),J26,""))</f>
        <v>4</v>
      </c>
      <c r="N28" s="47"/>
      <c r="O28" s="41"/>
      <c r="P28" s="41"/>
      <c r="Q28" s="5"/>
      <c r="R28" s="17" t="str">
        <f>IF($D28="","",VLOOKUP($D28,'[2]Lista TG(S)'!$A$9:$J$72,2))</f>
        <v>Hatowska</v>
      </c>
      <c r="S28" s="5"/>
      <c r="T28" s="5"/>
      <c r="U28" s="5"/>
    </row>
    <row r="29" spans="1:21" ht="12" customHeight="1">
      <c r="A29" s="18"/>
      <c r="B29" s="19"/>
      <c r="C29" s="19"/>
      <c r="D29" s="20"/>
      <c r="E29" s="21"/>
      <c r="F29" s="22"/>
      <c r="G29" s="23"/>
      <c r="H29" s="24" t="s">
        <v>41</v>
      </c>
      <c r="I29" s="25" t="str">
        <f>UPPER(IF(OR(H29="a",H29="as"),R28,IF(OR(H29="b",H29="bs"),R30,"")))</f>
        <v>DERECKA</v>
      </c>
      <c r="J29" s="34"/>
      <c r="K29" s="41"/>
      <c r="L29" s="42"/>
      <c r="M29" s="41"/>
      <c r="N29" s="47"/>
      <c r="O29" s="41"/>
      <c r="P29" s="41"/>
      <c r="Q29" s="5"/>
      <c r="R29" s="11"/>
      <c r="S29" s="5"/>
      <c r="T29" s="5"/>
      <c r="U29" s="5"/>
    </row>
    <row r="30" spans="1:21" ht="12" customHeight="1">
      <c r="A30" s="28">
        <v>12</v>
      </c>
      <c r="B30" s="48">
        <f>IF($D30="","",VLOOKUP($D30,'[2]Lista TG(S)'!$A$9:$J$72,7))</f>
        <v>0</v>
      </c>
      <c r="C30" s="48">
        <f>IF($D30="","",VLOOKUP($D30,'[2]Lista TG(S)'!$A$9:$J$72,8))</f>
        <v>60</v>
      </c>
      <c r="D30" s="14">
        <v>4</v>
      </c>
      <c r="E30" s="49" t="str">
        <f>IF($D30="","",VLOOKUP($D30,'[2]Lista TG(S)'!$A$9:$J$72,10))</f>
        <v>DERECKA, Anna</v>
      </c>
      <c r="F30" s="50"/>
      <c r="G30" s="51" t="str">
        <f>IF($D30="","",VLOOKUP($D30,'[2]Lista TG(S)'!$A$9:$J$72,4))</f>
        <v>WTS DeSki</v>
      </c>
      <c r="H30" s="34"/>
      <c r="I30" s="17" t="s">
        <v>134</v>
      </c>
      <c r="J30" s="99">
        <f>IF(OR(H29="a",H29="as"),D28,IF(OR(H29="b",H29="bs"),D30,""))</f>
        <v>4</v>
      </c>
      <c r="K30" s="100">
        <f>IF(OR(H29="a",H29="as"),D30,IF(OR(H29="b",H29="bs"),D28,""))</f>
        <v>13</v>
      </c>
      <c r="L30" s="42"/>
      <c r="M30" s="41"/>
      <c r="N30" s="47"/>
      <c r="O30" s="41"/>
      <c r="P30" s="41"/>
      <c r="Q30" s="5"/>
      <c r="R30" s="17" t="str">
        <f>IF($D30="","",VLOOKUP($D30,'[2]Lista TG(S)'!$A$9:$J$72,2))</f>
        <v>Derecka</v>
      </c>
      <c r="S30" s="5"/>
      <c r="T30" s="5"/>
      <c r="U30" s="5"/>
    </row>
    <row r="31" spans="1:21" ht="12" customHeight="1">
      <c r="A31" s="12"/>
      <c r="B31" s="37"/>
      <c r="C31" s="37"/>
      <c r="D31" s="38"/>
      <c r="E31" s="17"/>
      <c r="F31" s="5"/>
      <c r="G31" s="39"/>
      <c r="H31" s="40"/>
      <c r="I31" s="5"/>
      <c r="J31" s="40"/>
      <c r="K31" s="41"/>
      <c r="L31" s="42" t="s">
        <v>25</v>
      </c>
      <c r="M31" s="25" t="str">
        <f>UPPER(IF(OR(L31="a",L31="as"),K27,IF(OR(L31="b",L31="bs"),K35,"")))</f>
        <v>BRUNZLOW</v>
      </c>
      <c r="N31" s="53"/>
      <c r="O31" s="41"/>
      <c r="P31" s="41"/>
      <c r="Q31" s="5"/>
      <c r="R31" s="11"/>
      <c r="S31" s="5"/>
      <c r="T31" s="5"/>
      <c r="U31" s="5"/>
    </row>
    <row r="32" spans="1:21" ht="12" customHeight="1">
      <c r="A32" s="12">
        <v>13</v>
      </c>
      <c r="B32" s="38">
        <f>IF($D32="","",VLOOKUP($D32,'[2]Lista TG(S)'!$A$9:$J$72,7))</f>
        <v>0</v>
      </c>
      <c r="C32" s="38">
        <f>IF($D32="","",VLOOKUP($D32,'[2]Lista TG(S)'!$A$9:$J$72,8))</f>
        <v>71</v>
      </c>
      <c r="D32" s="118">
        <v>5</v>
      </c>
      <c r="E32" s="17" t="str">
        <f>IF($D32="","",VLOOKUP($D32,'[2]Lista TG(S)'!$A$9:$J$72,10))</f>
        <v>PIETROIU, Dora</v>
      </c>
      <c r="F32" s="5"/>
      <c r="G32" s="39" t="str">
        <f>IF($D32="","",VLOOKUP($D32,'[2]Lista TG(S)'!$A$9:$J$72,4))</f>
        <v>KS Warszawianka</v>
      </c>
      <c r="H32" s="40"/>
      <c r="I32" s="5"/>
      <c r="J32" s="40"/>
      <c r="K32" s="41"/>
      <c r="L32" s="42"/>
      <c r="M32" s="17" t="s">
        <v>134</v>
      </c>
      <c r="N32" s="99">
        <f>IF(OR(L31="a",L31="as"),L28,IF(OR(L31="b",L31="bs"),L36,""))</f>
        <v>12</v>
      </c>
      <c r="O32" s="100">
        <f>IF(OR(L31="a",L31="as"),L36,IF(OR(L31="b",L31="bs"),L28,""))</f>
        <v>14</v>
      </c>
      <c r="P32" s="41"/>
      <c r="Q32" s="5"/>
      <c r="R32" s="17" t="str">
        <f>IF($D32="","",VLOOKUP($D32,'[2]Lista TG(S)'!$A$9:$J$72,2))</f>
        <v>Pietroiu</v>
      </c>
      <c r="S32" s="5"/>
      <c r="T32" s="5"/>
      <c r="U32" s="5"/>
    </row>
    <row r="33" spans="1:21" ht="12" customHeight="1">
      <c r="A33" s="18"/>
      <c r="B33" s="19"/>
      <c r="C33" s="19"/>
      <c r="D33" s="20"/>
      <c r="E33" s="21"/>
      <c r="F33" s="22"/>
      <c r="G33" s="23"/>
      <c r="H33" s="24" t="s">
        <v>17</v>
      </c>
      <c r="I33" s="25" t="str">
        <f>UPPER(IF(OR(H33="a",H33="as"),R32,IF(OR(H33="b",H33="bs"),R34,"")))</f>
        <v>PIETROIU</v>
      </c>
      <c r="J33" s="40"/>
      <c r="K33" s="41"/>
      <c r="L33" s="42"/>
      <c r="M33" s="5"/>
      <c r="N33" s="5"/>
      <c r="O33" s="41"/>
      <c r="P33" s="41"/>
      <c r="Q33" s="5"/>
      <c r="R33" s="11"/>
      <c r="S33" s="5"/>
      <c r="T33" s="5"/>
      <c r="U33" s="5"/>
    </row>
    <row r="34" spans="1:21" ht="12" customHeight="1">
      <c r="A34" s="28">
        <v>14</v>
      </c>
      <c r="B34" s="29">
        <f>IF($D34="","",VLOOKUP($D34,'[2]Lista TG(S)'!$A$9:$J$72,7))</f>
        <v>0</v>
      </c>
      <c r="C34" s="29">
        <f>IF($D34="","",VLOOKUP($D34,'[2]Lista TG(S)'!$A$9:$J$72,8))</f>
        <v>92</v>
      </c>
      <c r="D34" s="30">
        <v>7</v>
      </c>
      <c r="E34" s="31" t="str">
        <f>IF($D34="","",VLOOKUP($D34,'[2]Lista TG(S)'!$A$9:$J$72,10))</f>
        <v>MIAZEK, Patrycja</v>
      </c>
      <c r="F34" s="32"/>
      <c r="G34" s="33" t="str">
        <f>IF($D34="","",VLOOKUP($D34,'[2]Lista TG(S)'!$A$9:$J$72,4))</f>
        <v>WTS DeSki</v>
      </c>
      <c r="H34" s="34"/>
      <c r="I34" s="21" t="s">
        <v>124</v>
      </c>
      <c r="J34" s="35">
        <f>IF(OR(H33="a",H33="as"),D32,IF(OR(H33="b",H33="bs"),D34,""))</f>
        <v>5</v>
      </c>
      <c r="K34" s="36">
        <f>IF(OR(H33="a",H33="as"),D34,IF(OR(H33="b",H33="bs"),D32,""))</f>
        <v>7</v>
      </c>
      <c r="L34" s="42"/>
      <c r="M34" s="5"/>
      <c r="N34" s="5"/>
      <c r="O34" s="41"/>
      <c r="P34" s="41"/>
      <c r="Q34" s="5"/>
      <c r="R34" s="17" t="str">
        <f>IF($D34="","",VLOOKUP($D34,'[2]Lista TG(S)'!$A$9:$J$72,2))</f>
        <v>Miazek</v>
      </c>
      <c r="S34" s="5"/>
      <c r="T34" s="5"/>
      <c r="U34" s="5"/>
    </row>
    <row r="35" spans="1:21" ht="12" customHeight="1">
      <c r="A35" s="12"/>
      <c r="B35" s="37"/>
      <c r="C35" s="37"/>
      <c r="D35" s="38"/>
      <c r="E35" s="17"/>
      <c r="F35" s="5"/>
      <c r="G35" s="39"/>
      <c r="H35" s="40"/>
      <c r="I35" s="41"/>
      <c r="J35" s="42" t="s">
        <v>25</v>
      </c>
      <c r="K35" s="25" t="str">
        <f>UPPER(IF(OR(J35="a",J35="as"),I33,IF(OR(J35="b",J35="bs"),I37,"")))</f>
        <v>BRUNZLOW</v>
      </c>
      <c r="L35" s="34"/>
      <c r="M35" s="5"/>
      <c r="N35" s="5"/>
      <c r="O35" s="41"/>
      <c r="P35" s="41"/>
      <c r="Q35" s="5"/>
      <c r="R35" s="11"/>
      <c r="S35" s="5"/>
      <c r="T35" s="5"/>
      <c r="U35" s="5"/>
    </row>
    <row r="36" spans="1:21" ht="12" customHeight="1">
      <c r="A36" s="12">
        <v>15</v>
      </c>
      <c r="B36" s="38">
        <f>IF($D36="","",VLOOKUP($D36,'[2]Lista TG(S)'!$A$9:$J$72,7))</f>
        <v>0</v>
      </c>
      <c r="C36" s="38">
        <f>IF($D36="","",VLOOKUP($D36,'[2]Lista TG(S)'!$A$9:$J$72,8))</f>
        <v>148</v>
      </c>
      <c r="D36" s="118">
        <v>12</v>
      </c>
      <c r="E36" s="17" t="str">
        <f>IF($D36="","",VLOOKUP($D36,'[2]Lista TG(S)'!$A$9:$J$72,10))</f>
        <v>BRUNZLOW, Nadia</v>
      </c>
      <c r="F36" s="5"/>
      <c r="G36" s="39" t="str">
        <f>IF($D36="","",VLOOKUP($D36,'[2]Lista TG(S)'!$A$9:$J$72,4))</f>
        <v>WTS DeSki</v>
      </c>
      <c r="H36" s="40"/>
      <c r="I36" s="41"/>
      <c r="J36" s="42"/>
      <c r="K36" s="17" t="s">
        <v>92</v>
      </c>
      <c r="L36" s="99">
        <f>IF(OR(J35="a",J35="as"),J34,IF(OR(J35="b",J35="bs"),J38,""))</f>
        <v>12</v>
      </c>
      <c r="M36" s="100">
        <f>IF(OR(J35="a",J35="as"),J38,IF(OR(J35="b",J35="bs"),J34,""))</f>
        <v>5</v>
      </c>
      <c r="N36" s="5"/>
      <c r="O36" s="41"/>
      <c r="P36" s="41"/>
      <c r="Q36" s="5"/>
      <c r="R36" s="17" t="str">
        <f>IF($D36="","",VLOOKUP($D36,'[2]Lista TG(S)'!$A$9:$J$72,2))</f>
        <v>Brunzlow</v>
      </c>
      <c r="S36" s="5"/>
      <c r="T36" s="5"/>
      <c r="U36" s="5"/>
    </row>
    <row r="37" spans="1:21" ht="12" customHeight="1">
      <c r="A37" s="18"/>
      <c r="B37" s="19"/>
      <c r="C37" s="19"/>
      <c r="D37" s="20"/>
      <c r="E37" s="21"/>
      <c r="F37" s="22"/>
      <c r="G37" s="23"/>
      <c r="H37" s="24" t="s">
        <v>17</v>
      </c>
      <c r="I37" s="25" t="str">
        <f>UPPER(IF(OR(H37="a",H37="as"),R36,IF(OR(H37="b",H37="bs"),R38,"")))</f>
        <v>BRUNZLOW</v>
      </c>
      <c r="J37" s="34"/>
      <c r="K37" s="5"/>
      <c r="L37" s="40"/>
      <c r="M37" s="5"/>
      <c r="N37" s="5"/>
      <c r="O37" s="41"/>
      <c r="P37" s="41"/>
      <c r="Q37" s="5"/>
      <c r="R37" s="11"/>
      <c r="S37" s="5"/>
      <c r="T37" s="5"/>
      <c r="U37" s="5"/>
    </row>
    <row r="38" spans="1:21" ht="12" customHeight="1">
      <c r="A38" s="28">
        <v>16</v>
      </c>
      <c r="B38" s="48">
        <f>IF($D38="","",VLOOKUP($D38,'[2]Lista TG(S)'!$A$9:$J$72,7))</f>
        <v>0</v>
      </c>
      <c r="C38" s="48">
        <f>IF($D38="","",VLOOKUP($D38,'[2]Lista TG(S)'!$A$9:$J$72,8))</f>
        <v>51</v>
      </c>
      <c r="D38" s="14">
        <v>2</v>
      </c>
      <c r="E38" s="49" t="str">
        <f>IF($D38="","",VLOOKUP($D38,'[2]Lista TG(S)'!$A$9:$J$72,10))</f>
        <v>JELEŃ, Aleksandra</v>
      </c>
      <c r="F38" s="50"/>
      <c r="G38" s="51" t="str">
        <f>IF($D38="","",VLOOKUP($D38,'[2]Lista TG(S)'!$A$9:$J$72,4))</f>
        <v>Nst małopolskie</v>
      </c>
      <c r="H38" s="54"/>
      <c r="I38" s="17" t="s">
        <v>169</v>
      </c>
      <c r="J38" s="99">
        <f>IF(OR(H37="a",H37="as"),D36,IF(OR(H37="b",H37="bs"),D38,""))</f>
        <v>12</v>
      </c>
      <c r="K38" s="100">
        <f>IF(OR(H37="a",H37="as"),D38,IF(OR(H37="b",H37="bs"),D36,""))</f>
        <v>2</v>
      </c>
      <c r="L38" s="40"/>
      <c r="M38" s="5"/>
      <c r="N38" s="5"/>
      <c r="O38" s="41"/>
      <c r="P38" s="41"/>
      <c r="Q38" s="5"/>
      <c r="R38" s="17" t="str">
        <f>IF($D38="","",VLOOKUP($D38,'[2]Lista TG(S)'!$A$9:$J$72,2))</f>
        <v>Jeleń</v>
      </c>
      <c r="S38" s="5"/>
      <c r="T38" s="5"/>
      <c r="U38" s="5"/>
    </row>
    <row r="39" spans="1:21" ht="12" customHeight="1">
      <c r="A39" s="80"/>
      <c r="B39" s="75"/>
      <c r="C39" s="75"/>
      <c r="D39" s="91"/>
      <c r="E39" s="72"/>
      <c r="F39" s="41"/>
      <c r="G39" s="119"/>
      <c r="H39" s="114"/>
      <c r="I39" s="72"/>
      <c r="J39" s="114"/>
      <c r="K39" s="41"/>
      <c r="L39" s="114"/>
      <c r="M39" s="41"/>
      <c r="N39" s="41"/>
      <c r="O39" s="41"/>
      <c r="P39" s="41"/>
      <c r="Q39" s="41"/>
      <c r="R39" s="72"/>
      <c r="S39" s="41"/>
      <c r="T39" s="41"/>
      <c r="U39" s="5"/>
    </row>
    <row r="40" spans="1:21" ht="12" customHeight="1">
      <c r="A40" s="80"/>
      <c r="B40" s="120"/>
      <c r="C40" s="120"/>
      <c r="D40" s="75"/>
      <c r="E40" s="72"/>
      <c r="F40" s="41"/>
      <c r="G40" s="119"/>
      <c r="H40" s="114"/>
      <c r="I40" s="41"/>
      <c r="J40" s="114"/>
      <c r="K40" s="59"/>
      <c r="L40" s="114"/>
      <c r="M40" s="41"/>
      <c r="N40" s="41"/>
      <c r="O40" s="41"/>
      <c r="P40" s="41"/>
      <c r="Q40" s="41"/>
      <c r="R40" s="121"/>
      <c r="S40" s="41"/>
      <c r="T40" s="41"/>
      <c r="U40" s="5"/>
    </row>
    <row r="41" spans="1:21" ht="12" customHeight="1">
      <c r="A41" s="80"/>
      <c r="B41" s="75"/>
      <c r="C41" s="75"/>
      <c r="D41" s="91"/>
      <c r="E41" s="72"/>
      <c r="F41" s="41"/>
      <c r="G41" s="119"/>
      <c r="H41" s="114"/>
      <c r="I41" s="41"/>
      <c r="J41" s="114"/>
      <c r="K41" s="72"/>
      <c r="L41" s="114"/>
      <c r="M41" s="41"/>
      <c r="N41" s="41"/>
      <c r="O41" s="41"/>
      <c r="P41" s="41"/>
      <c r="Q41" s="41"/>
      <c r="R41" s="72"/>
      <c r="S41" s="41"/>
      <c r="T41" s="41"/>
      <c r="U41" s="5"/>
    </row>
    <row r="42" spans="1:21" ht="12" customHeight="1">
      <c r="A42" s="80"/>
      <c r="B42" s="120"/>
      <c r="C42" s="120"/>
      <c r="D42" s="75"/>
      <c r="E42" s="72"/>
      <c r="F42" s="41"/>
      <c r="G42" s="119"/>
      <c r="H42" s="114"/>
      <c r="I42" s="59"/>
      <c r="J42" s="114"/>
      <c r="K42" s="41"/>
      <c r="L42" s="114"/>
      <c r="M42" s="41"/>
      <c r="N42" s="41"/>
      <c r="O42" s="41"/>
      <c r="P42" s="41"/>
      <c r="Q42" s="41"/>
      <c r="R42" s="121"/>
      <c r="S42" s="41"/>
      <c r="T42" s="41"/>
      <c r="U42" s="5"/>
    </row>
    <row r="43" spans="1:21" ht="12" customHeight="1">
      <c r="A43" s="80"/>
      <c r="B43" s="75"/>
      <c r="C43" s="75"/>
      <c r="D43" s="91"/>
      <c r="E43" s="72"/>
      <c r="F43" s="41"/>
      <c r="G43" s="119"/>
      <c r="H43" s="114"/>
      <c r="I43" s="72"/>
      <c r="J43" s="114"/>
      <c r="K43" s="41"/>
      <c r="L43" s="114"/>
      <c r="M43" s="41"/>
      <c r="N43" s="41"/>
      <c r="O43" s="41"/>
      <c r="P43" s="41"/>
      <c r="Q43" s="41"/>
      <c r="R43" s="72"/>
      <c r="S43" s="41"/>
      <c r="T43" s="41"/>
      <c r="U43" s="5"/>
    </row>
    <row r="44" spans="1:21" ht="12" customHeight="1">
      <c r="A44" s="80"/>
      <c r="B44" s="120"/>
      <c r="C44" s="120"/>
      <c r="D44" s="75"/>
      <c r="E44" s="72"/>
      <c r="F44" s="41"/>
      <c r="G44" s="119"/>
      <c r="H44" s="114"/>
      <c r="I44" s="41"/>
      <c r="J44" s="114" t="s">
        <v>170</v>
      </c>
      <c r="K44" s="41"/>
      <c r="L44" s="114"/>
      <c r="M44" s="59"/>
      <c r="N44" s="41"/>
      <c r="O44" s="41"/>
      <c r="P44" s="41"/>
      <c r="Q44" s="41"/>
      <c r="R44" s="121"/>
      <c r="S44" s="41"/>
      <c r="T44" s="41"/>
      <c r="U44" s="5"/>
    </row>
    <row r="45" spans="1:21" ht="12" customHeight="1">
      <c r="A45" s="80"/>
      <c r="B45" s="75"/>
      <c r="C45" s="75"/>
      <c r="D45" s="91"/>
      <c r="E45" s="72"/>
      <c r="F45" s="41"/>
      <c r="G45" s="119"/>
      <c r="H45" s="114"/>
      <c r="I45" s="41"/>
      <c r="J45" s="114"/>
      <c r="K45" s="41"/>
      <c r="L45" s="114"/>
      <c r="M45" s="72"/>
      <c r="N45" s="41"/>
      <c r="O45" s="41"/>
      <c r="P45" s="41"/>
      <c r="Q45" s="41"/>
      <c r="R45" s="72"/>
      <c r="S45" s="41"/>
      <c r="T45" s="41"/>
      <c r="U45" s="5"/>
    </row>
    <row r="46" spans="1:21" ht="12" customHeight="1">
      <c r="A46" s="80"/>
      <c r="B46" s="120"/>
      <c r="C46" s="120"/>
      <c r="D46" s="75"/>
      <c r="E46" s="72"/>
      <c r="F46" s="41"/>
      <c r="G46" s="119"/>
      <c r="H46" s="114"/>
      <c r="I46" s="59"/>
      <c r="J46" s="114"/>
      <c r="K46" s="41"/>
      <c r="L46" s="114"/>
      <c r="M46" s="41"/>
      <c r="N46" s="41"/>
      <c r="O46" s="41"/>
      <c r="P46" s="41"/>
      <c r="Q46" s="41"/>
      <c r="R46" s="121"/>
      <c r="S46" s="41"/>
      <c r="T46" s="41"/>
      <c r="U46" s="5"/>
    </row>
    <row r="47" spans="1:21" ht="12" customHeight="1">
      <c r="A47" s="80"/>
      <c r="B47" s="75"/>
      <c r="C47" s="75"/>
      <c r="D47" s="91"/>
      <c r="E47" s="72"/>
      <c r="F47" s="41"/>
      <c r="G47" s="119"/>
      <c r="H47" s="114"/>
      <c r="I47" s="72"/>
      <c r="J47" s="114"/>
      <c r="K47" s="41"/>
      <c r="L47" s="114"/>
      <c r="M47" s="41"/>
      <c r="N47" s="41"/>
      <c r="O47" s="41"/>
      <c r="P47" s="41"/>
      <c r="Q47" s="41"/>
      <c r="R47" s="72"/>
      <c r="S47" s="41"/>
      <c r="T47" s="41"/>
      <c r="U47" s="5"/>
    </row>
    <row r="48" spans="1:21" ht="12" customHeight="1">
      <c r="A48" s="80"/>
      <c r="B48" s="120"/>
      <c r="C48" s="120"/>
      <c r="D48" s="75"/>
      <c r="E48" s="72"/>
      <c r="F48" s="41"/>
      <c r="G48" s="119"/>
      <c r="H48" s="114"/>
      <c r="I48" s="41"/>
      <c r="J48" s="114"/>
      <c r="K48" s="59"/>
      <c r="L48" s="114"/>
      <c r="M48" s="41"/>
      <c r="N48" s="41"/>
      <c r="O48" s="41"/>
      <c r="P48" s="41"/>
      <c r="Q48" s="41"/>
      <c r="R48" s="121"/>
      <c r="S48" s="41"/>
      <c r="T48" s="41"/>
      <c r="U48" s="5"/>
    </row>
    <row r="49" spans="1:21" ht="12" customHeight="1">
      <c r="A49" s="80"/>
      <c r="B49" s="75"/>
      <c r="C49" s="75"/>
      <c r="D49" s="91"/>
      <c r="E49" s="72"/>
      <c r="F49" s="41"/>
      <c r="G49" s="119"/>
      <c r="H49" s="114"/>
      <c r="I49" s="41"/>
      <c r="J49" s="114"/>
      <c r="K49" s="72"/>
      <c r="L49" s="114"/>
      <c r="M49" s="41"/>
      <c r="N49" s="41"/>
      <c r="O49" s="41"/>
      <c r="P49" s="41"/>
      <c r="Q49" s="41"/>
      <c r="R49" s="72"/>
      <c r="S49" s="41"/>
      <c r="T49" s="41"/>
      <c r="U49" s="5"/>
    </row>
    <row r="50" spans="1:21" ht="12" customHeight="1">
      <c r="A50" s="80"/>
      <c r="B50" s="120"/>
      <c r="C50" s="120"/>
      <c r="D50" s="75"/>
      <c r="E50" s="72"/>
      <c r="F50" s="41"/>
      <c r="G50" s="119"/>
      <c r="H50" s="114"/>
      <c r="I50" s="59"/>
      <c r="J50" s="114"/>
      <c r="K50" s="41"/>
      <c r="L50" s="114"/>
      <c r="M50" s="41"/>
      <c r="N50" s="41"/>
      <c r="O50" s="41"/>
      <c r="P50" s="41"/>
      <c r="Q50" s="41"/>
      <c r="R50" s="121"/>
      <c r="S50" s="41"/>
      <c r="T50" s="41"/>
      <c r="U50" s="5"/>
    </row>
    <row r="51" spans="1:21" ht="12" customHeight="1">
      <c r="A51" s="80"/>
      <c r="B51" s="81"/>
      <c r="C51" s="81"/>
      <c r="D51" s="81"/>
      <c r="E51" s="82"/>
      <c r="F51" s="83"/>
      <c r="G51" s="122"/>
      <c r="H51" s="114"/>
      <c r="I51" s="72"/>
      <c r="J51" s="114"/>
      <c r="K51" s="41"/>
      <c r="L51" s="114"/>
      <c r="M51" s="41"/>
      <c r="N51" s="41"/>
      <c r="O51" s="41"/>
      <c r="P51" s="41"/>
      <c r="Q51" s="41"/>
      <c r="R51" s="72"/>
      <c r="S51" s="41"/>
      <c r="T51" s="41"/>
      <c r="U51" s="5"/>
    </row>
    <row r="52" spans="1:21" ht="12" customHeight="1">
      <c r="A52" s="80"/>
      <c r="B52" s="120"/>
      <c r="C52" s="120"/>
      <c r="D52" s="75"/>
      <c r="E52" s="72"/>
      <c r="F52" s="41"/>
      <c r="G52" s="119"/>
      <c r="H52" s="114"/>
      <c r="I52" s="41"/>
      <c r="J52" s="114"/>
      <c r="K52" s="41"/>
      <c r="L52" s="114"/>
      <c r="M52" s="41"/>
      <c r="N52" s="114"/>
      <c r="O52" s="104"/>
      <c r="P52" s="41"/>
      <c r="Q52" s="41"/>
      <c r="R52" s="121"/>
      <c r="S52" s="41"/>
      <c r="T52" s="41"/>
      <c r="U52" s="5"/>
    </row>
    <row r="53" spans="1:21" ht="12" customHeight="1">
      <c r="A53" s="80"/>
      <c r="B53" s="81"/>
      <c r="C53" s="81"/>
      <c r="D53" s="81"/>
      <c r="E53" s="82"/>
      <c r="F53" s="83"/>
      <c r="G53" s="122"/>
      <c r="H53" s="114"/>
      <c r="I53" s="41"/>
      <c r="J53" s="114"/>
      <c r="K53" s="41"/>
      <c r="L53" s="114"/>
      <c r="M53" s="41"/>
      <c r="N53" s="41"/>
      <c r="O53" s="104"/>
      <c r="P53" s="41"/>
      <c r="Q53" s="41"/>
      <c r="R53" s="72"/>
      <c r="S53" s="41"/>
      <c r="T53" s="41"/>
      <c r="U53" s="5"/>
    </row>
    <row r="54" spans="1:21" ht="12" customHeight="1">
      <c r="A54" s="80"/>
      <c r="B54" s="75"/>
      <c r="C54" s="75"/>
      <c r="D54" s="91"/>
      <c r="E54" s="72"/>
      <c r="F54" s="41"/>
      <c r="G54" s="119"/>
      <c r="H54" s="114"/>
      <c r="I54" s="41"/>
      <c r="J54" s="114"/>
      <c r="K54" s="72"/>
      <c r="L54" s="41"/>
      <c r="M54" s="41"/>
      <c r="N54" s="41"/>
      <c r="O54" s="41"/>
      <c r="P54" s="41"/>
      <c r="Q54" s="41"/>
      <c r="R54" s="72"/>
      <c r="S54" s="41"/>
      <c r="T54" s="41"/>
      <c r="U54" s="5"/>
    </row>
    <row r="55" spans="1:21" ht="12" customHeight="1">
      <c r="A55" s="80"/>
      <c r="B55" s="120"/>
      <c r="C55" s="120"/>
      <c r="D55" s="75"/>
      <c r="E55" s="72"/>
      <c r="F55" s="41"/>
      <c r="G55" s="119"/>
      <c r="H55" s="114"/>
      <c r="I55" s="59"/>
      <c r="J55" s="114"/>
      <c r="K55" s="41"/>
      <c r="L55" s="41"/>
      <c r="M55" s="41"/>
      <c r="N55" s="41"/>
      <c r="O55" s="41"/>
      <c r="P55" s="41"/>
      <c r="Q55" s="41"/>
      <c r="R55" s="121"/>
      <c r="S55" s="41"/>
      <c r="T55" s="41"/>
      <c r="U55" s="5"/>
    </row>
    <row r="56" spans="1:21" ht="12" customHeight="1">
      <c r="A56" s="80"/>
      <c r="B56" s="81"/>
      <c r="C56" s="81"/>
      <c r="D56" s="81"/>
      <c r="E56" s="82"/>
      <c r="F56" s="83"/>
      <c r="G56" s="122"/>
      <c r="H56" s="114"/>
      <c r="I56" s="72"/>
      <c r="J56" s="41"/>
      <c r="K56" s="41"/>
      <c r="L56" s="41"/>
      <c r="M56" s="41"/>
      <c r="N56" s="41"/>
      <c r="O56" s="41"/>
      <c r="P56" s="41"/>
      <c r="Q56" s="41"/>
      <c r="R56" s="72"/>
      <c r="S56" s="41"/>
      <c r="T56" s="41"/>
      <c r="U56" s="5"/>
    </row>
    <row r="57" spans="1:21" ht="12" customHeight="1">
      <c r="A57" s="5"/>
      <c r="B57" s="5"/>
      <c r="C57" s="5"/>
      <c r="D57" s="5"/>
      <c r="E57" s="5"/>
      <c r="F57" s="5"/>
      <c r="G57" s="5"/>
      <c r="H57" s="5"/>
      <c r="I57" s="5"/>
      <c r="J57" s="5"/>
      <c r="K57" s="5"/>
      <c r="L57" s="5"/>
      <c r="M57" s="5"/>
      <c r="N57" s="5"/>
      <c r="O57" s="5"/>
      <c r="P57" s="5"/>
      <c r="Q57" s="5"/>
      <c r="R57" s="5"/>
      <c r="S57" s="5"/>
      <c r="T57" s="5"/>
      <c r="U57" s="5"/>
    </row>
    <row r="58" spans="1:21" ht="9" customHeight="1">
      <c r="A58" s="60"/>
      <c r="B58" s="61"/>
      <c r="C58" s="61"/>
      <c r="D58" s="62" t="s">
        <v>107</v>
      </c>
      <c r="E58" s="61"/>
      <c r="F58" s="61"/>
      <c r="G58" s="61"/>
      <c r="H58" s="61"/>
      <c r="I58" s="63" t="s">
        <v>108</v>
      </c>
      <c r="J58" s="62"/>
      <c r="K58" s="63" t="s">
        <v>109</v>
      </c>
      <c r="L58" s="62"/>
      <c r="M58" s="64" t="s">
        <v>110</v>
      </c>
      <c r="N58" s="65"/>
      <c r="O58" s="66"/>
      <c r="P58" s="67"/>
      <c r="Q58" s="5"/>
      <c r="R58" s="15"/>
      <c r="S58" s="5"/>
      <c r="T58" s="5"/>
      <c r="U58" s="5"/>
    </row>
    <row r="59" spans="1:21" ht="9" customHeight="1">
      <c r="A59" s="68"/>
      <c r="B59" s="69"/>
      <c r="C59" s="69"/>
      <c r="D59" s="71" t="s">
        <v>165</v>
      </c>
      <c r="E59" s="71"/>
      <c r="F59" s="69"/>
      <c r="G59" s="69"/>
      <c r="H59" s="72">
        <v>1</v>
      </c>
      <c r="I59" s="72"/>
      <c r="J59" s="72"/>
      <c r="K59" s="72"/>
      <c r="L59" s="72">
        <v>1</v>
      </c>
      <c r="M59" s="72" t="str">
        <f>IF(VLOOKUP($L59,'[2]Lista TG(S)'!$A$9:$J$72,8)&gt;0,VLOOKUP($L59,'[2]Lista TG(S)'!$A$9:$J$72,10),"")</f>
        <v>HABRYCH, Martyna</v>
      </c>
      <c r="N59" s="72"/>
      <c r="O59" s="72"/>
      <c r="P59" s="73"/>
      <c r="Q59" s="5"/>
      <c r="R59" s="5"/>
      <c r="S59" s="5"/>
      <c r="T59" s="5"/>
      <c r="U59" s="5"/>
    </row>
    <row r="60" spans="1:21" ht="9" customHeight="1">
      <c r="A60" s="68"/>
      <c r="B60" s="69"/>
      <c r="C60" s="69"/>
      <c r="D60" s="71"/>
      <c r="E60" s="71"/>
      <c r="F60" s="69"/>
      <c r="G60" s="69"/>
      <c r="H60" s="72">
        <v>2</v>
      </c>
      <c r="I60" s="72"/>
      <c r="J60" s="72"/>
      <c r="K60" s="72"/>
      <c r="L60" s="72">
        <v>2</v>
      </c>
      <c r="M60" s="72" t="str">
        <f>IF(VLOOKUP($L60,'[2]Lista TG(S)'!$A$9:$J$72,8)&gt;0,VLOOKUP($L60,'[2]Lista TG(S)'!$A$9:$J$72,10),"")</f>
        <v>JELEŃ, Aleksandra</v>
      </c>
      <c r="N60" s="72"/>
      <c r="O60" s="72"/>
      <c r="P60" s="73"/>
      <c r="Q60" s="5"/>
      <c r="R60" s="5"/>
      <c r="S60" s="5"/>
      <c r="T60" s="5"/>
      <c r="U60" s="5"/>
    </row>
    <row r="61" spans="1:21" ht="9" customHeight="1">
      <c r="A61" s="68"/>
      <c r="B61" s="69"/>
      <c r="C61" s="69"/>
      <c r="D61" s="69" t="s">
        <v>115</v>
      </c>
      <c r="E61" s="69"/>
      <c r="F61" s="69"/>
      <c r="G61" s="69"/>
      <c r="H61" s="72">
        <v>3</v>
      </c>
      <c r="I61" s="72"/>
      <c r="J61" s="72"/>
      <c r="K61" s="72"/>
      <c r="L61" s="72">
        <v>3</v>
      </c>
      <c r="M61" s="72" t="str">
        <f>IF(VLOOKUP($L61,'[2]Lista TG(S)'!$A$9:$J$72,8)&gt;0,VLOOKUP($L61,'[2]Lista TG(S)'!$A$9:$J$72,10),"")</f>
        <v>OBORSKA, Oliwia</v>
      </c>
      <c r="N61" s="72"/>
      <c r="O61" s="72"/>
      <c r="P61" s="73"/>
      <c r="Q61" s="5"/>
      <c r="R61" s="5"/>
      <c r="S61" s="5"/>
      <c r="T61" s="5"/>
      <c r="U61" s="5"/>
    </row>
    <row r="62" spans="1:21" ht="9" customHeight="1">
      <c r="A62" s="74"/>
      <c r="B62" s="69"/>
      <c r="C62" s="69"/>
      <c r="D62" s="75">
        <v>1</v>
      </c>
      <c r="E62" s="72"/>
      <c r="F62" s="69"/>
      <c r="G62" s="69"/>
      <c r="H62" s="72">
        <v>4</v>
      </c>
      <c r="I62" s="72"/>
      <c r="J62" s="72"/>
      <c r="K62" s="72"/>
      <c r="L62" s="72">
        <v>4</v>
      </c>
      <c r="M62" s="72" t="str">
        <f>IF(VLOOKUP($L62,'[2]Lista TG(S)'!$A$9:$J$72,8)&gt;0,VLOOKUP($L62,'[2]Lista TG(S)'!$A$9:$J$72,10),"")</f>
        <v>DERECKA, Anna</v>
      </c>
      <c r="N62" s="72"/>
      <c r="O62" s="72"/>
      <c r="P62" s="73"/>
      <c r="Q62" s="5"/>
      <c r="R62" s="5"/>
      <c r="S62" s="5"/>
      <c r="T62" s="5"/>
      <c r="U62" s="5"/>
    </row>
    <row r="63" spans="1:21" ht="9" customHeight="1">
      <c r="A63" s="74"/>
      <c r="B63" s="69"/>
      <c r="C63" s="69"/>
      <c r="D63" s="75">
        <v>2</v>
      </c>
      <c r="E63" s="72"/>
      <c r="F63" s="69"/>
      <c r="G63" s="69"/>
      <c r="H63" s="72"/>
      <c r="I63" s="72"/>
      <c r="J63" s="72"/>
      <c r="K63" s="72"/>
      <c r="L63" s="72"/>
      <c r="M63" s="72"/>
      <c r="N63" s="72"/>
      <c r="O63" s="72"/>
      <c r="P63" s="73"/>
      <c r="Q63" s="5"/>
      <c r="R63" s="5"/>
      <c r="S63" s="5"/>
      <c r="T63" s="5"/>
      <c r="U63" s="5"/>
    </row>
    <row r="64" spans="1:21" ht="9" customHeight="1">
      <c r="A64" s="68"/>
      <c r="B64" s="69"/>
      <c r="C64" s="69"/>
      <c r="D64" s="69" t="s">
        <v>116</v>
      </c>
      <c r="E64" s="69"/>
      <c r="F64" s="69"/>
      <c r="G64" s="69"/>
      <c r="H64" s="72"/>
      <c r="I64" s="72"/>
      <c r="J64" s="72"/>
      <c r="K64" s="72"/>
      <c r="L64" s="72"/>
      <c r="M64" s="72"/>
      <c r="N64" s="72"/>
      <c r="O64" s="72"/>
      <c r="P64" s="73"/>
      <c r="Q64" s="5"/>
      <c r="R64" s="5"/>
      <c r="S64" s="5"/>
      <c r="T64" s="5"/>
      <c r="U64" s="5"/>
    </row>
    <row r="65" spans="1:21" ht="9" customHeight="1">
      <c r="A65" s="68"/>
      <c r="B65" s="69"/>
      <c r="C65" s="69"/>
      <c r="D65" s="72"/>
      <c r="E65" s="72"/>
      <c r="F65" s="69"/>
      <c r="G65" s="69"/>
      <c r="H65" s="72"/>
      <c r="I65" s="72"/>
      <c r="J65" s="72"/>
      <c r="K65" s="72"/>
      <c r="L65" s="72"/>
      <c r="M65" s="72"/>
      <c r="N65" s="72"/>
      <c r="O65" s="72"/>
      <c r="P65" s="73"/>
      <c r="Q65" s="5"/>
      <c r="R65" s="5"/>
      <c r="S65" s="5"/>
      <c r="T65" s="5"/>
      <c r="U65" s="5"/>
    </row>
    <row r="66" spans="1:21" ht="9" customHeight="1">
      <c r="A66" s="68"/>
      <c r="B66" s="69"/>
      <c r="C66" s="69"/>
      <c r="D66" s="72"/>
      <c r="E66" s="76" t="str">
        <f>'[2]Tytuł'!$C$14</f>
        <v>Stanisław Bisiński</v>
      </c>
      <c r="F66" s="69"/>
      <c r="G66" s="69"/>
      <c r="H66" s="72"/>
      <c r="I66" s="72"/>
      <c r="J66" s="72"/>
      <c r="K66" s="72"/>
      <c r="L66" s="72"/>
      <c r="M66" s="72"/>
      <c r="N66" s="72"/>
      <c r="O66" s="72"/>
      <c r="P66" s="73"/>
      <c r="Q66" s="5"/>
      <c r="R66" s="5"/>
      <c r="S66" s="5"/>
      <c r="T66" s="5"/>
      <c r="U66" s="5"/>
    </row>
    <row r="67" spans="1:21" ht="9" customHeight="1">
      <c r="A67" s="77"/>
      <c r="B67" s="78"/>
      <c r="C67" s="78"/>
      <c r="D67" s="78"/>
      <c r="E67" s="78"/>
      <c r="F67" s="78"/>
      <c r="G67" s="78"/>
      <c r="H67" s="78"/>
      <c r="I67" s="78"/>
      <c r="J67" s="78"/>
      <c r="K67" s="78"/>
      <c r="L67" s="78"/>
      <c r="M67" s="78"/>
      <c r="N67" s="78"/>
      <c r="O67" s="78"/>
      <c r="P67" s="79"/>
      <c r="Q67" s="5"/>
      <c r="R67" s="5"/>
      <c r="S67" s="5"/>
      <c r="T67" s="5"/>
      <c r="U67" s="5"/>
    </row>
    <row r="68" spans="1:21" ht="12.75">
      <c r="A68" s="5"/>
      <c r="B68" s="5"/>
      <c r="C68" s="5"/>
      <c r="D68" s="5"/>
      <c r="E68" s="5"/>
      <c r="F68" s="5"/>
      <c r="G68" s="5"/>
      <c r="H68" s="5"/>
      <c r="I68" s="5"/>
      <c r="J68" s="5"/>
      <c r="K68" s="5"/>
      <c r="L68" s="5"/>
      <c r="M68" s="5"/>
      <c r="N68" s="5"/>
      <c r="O68" s="5"/>
      <c r="P68" s="5"/>
      <c r="Q68" s="5"/>
      <c r="R68" s="5"/>
      <c r="S68" s="5"/>
      <c r="T68" s="5"/>
      <c r="U68" s="5"/>
    </row>
    <row r="69" spans="1:21" ht="12.75">
      <c r="A69" s="5"/>
      <c r="B69" s="5"/>
      <c r="C69" s="5"/>
      <c r="D69" s="5"/>
      <c r="E69" s="5"/>
      <c r="F69" s="5"/>
      <c r="G69" s="5"/>
      <c r="H69" s="5"/>
      <c r="I69" s="5"/>
      <c r="J69" s="5"/>
      <c r="K69" s="5"/>
      <c r="L69" s="5"/>
      <c r="M69" s="5"/>
      <c r="N69" s="5"/>
      <c r="O69" s="5"/>
      <c r="P69" s="5"/>
      <c r="Q69" s="5"/>
      <c r="R69" s="5"/>
      <c r="S69" s="5"/>
      <c r="T69" s="5"/>
      <c r="U69" s="5"/>
    </row>
    <row r="70" spans="1:21" ht="12.75">
      <c r="A70" s="5"/>
      <c r="B70" s="5"/>
      <c r="C70" s="5"/>
      <c r="D70" s="5"/>
      <c r="E70" s="5"/>
      <c r="F70" s="5"/>
      <c r="G70" s="5"/>
      <c r="H70" s="5"/>
      <c r="I70" s="5"/>
      <c r="J70" s="5"/>
      <c r="K70" s="5"/>
      <c r="L70" s="5"/>
      <c r="M70" s="5"/>
      <c r="N70" s="5"/>
      <c r="O70" s="5"/>
      <c r="P70" s="5"/>
      <c r="Q70" s="5"/>
      <c r="R70" s="5"/>
      <c r="S70" s="5"/>
      <c r="T70" s="5"/>
      <c r="U70" s="5"/>
    </row>
    <row r="71" spans="1:21" ht="12.75">
      <c r="A71" s="5"/>
      <c r="B71" s="5"/>
      <c r="C71" s="5"/>
      <c r="D71" s="5"/>
      <c r="E71" s="5"/>
      <c r="F71" s="5"/>
      <c r="G71" s="5"/>
      <c r="H71" s="5"/>
      <c r="I71" s="5"/>
      <c r="J71" s="5"/>
      <c r="K71" s="5"/>
      <c r="L71" s="5"/>
      <c r="M71" s="5"/>
      <c r="N71" s="5"/>
      <c r="O71" s="5"/>
      <c r="P71" s="5"/>
      <c r="Q71" s="5"/>
      <c r="R71" s="5"/>
      <c r="S71" s="5"/>
      <c r="T71" s="5"/>
      <c r="U71" s="5"/>
    </row>
    <row r="72" spans="1:21" ht="12.75">
      <c r="A72" s="5"/>
      <c r="B72" s="5"/>
      <c r="C72" s="5"/>
      <c r="D72" s="5"/>
      <c r="E72" s="5"/>
      <c r="F72" s="5"/>
      <c r="G72" s="5"/>
      <c r="H72" s="5"/>
      <c r="I72" s="5"/>
      <c r="J72" s="5"/>
      <c r="K72" s="5"/>
      <c r="L72" s="5"/>
      <c r="M72" s="5"/>
      <c r="N72" s="5"/>
      <c r="O72" s="5"/>
      <c r="P72" s="5"/>
      <c r="Q72" s="5"/>
      <c r="R72" s="5"/>
      <c r="S72" s="5"/>
      <c r="T72" s="5"/>
      <c r="U72" s="5"/>
    </row>
    <row r="73" spans="1:21" ht="12.75">
      <c r="A73" s="5"/>
      <c r="B73" s="5"/>
      <c r="C73" s="5"/>
      <c r="D73" s="5"/>
      <c r="E73" s="5"/>
      <c r="F73" s="5"/>
      <c r="G73" s="5"/>
      <c r="H73" s="5"/>
      <c r="I73" s="5"/>
      <c r="J73" s="5"/>
      <c r="K73" s="5"/>
      <c r="L73" s="5"/>
      <c r="M73" s="5"/>
      <c r="N73" s="5"/>
      <c r="O73" s="5"/>
      <c r="P73" s="5"/>
      <c r="Q73" s="5"/>
      <c r="R73" s="5"/>
      <c r="S73" s="5"/>
      <c r="T73" s="5"/>
      <c r="U73" s="5"/>
    </row>
    <row r="74" spans="1:21" ht="12.75">
      <c r="A74" s="5"/>
      <c r="B74" s="5"/>
      <c r="C74" s="5"/>
      <c r="D74" s="5"/>
      <c r="E74" s="5"/>
      <c r="F74" s="5"/>
      <c r="G74" s="5"/>
      <c r="H74" s="5"/>
      <c r="I74" s="5"/>
      <c r="J74" s="5"/>
      <c r="K74" s="5"/>
      <c r="L74" s="5"/>
      <c r="M74" s="5"/>
      <c r="N74" s="5"/>
      <c r="O74" s="5"/>
      <c r="P74" s="5"/>
      <c r="Q74" s="5"/>
      <c r="R74" s="5"/>
      <c r="S74" s="5"/>
      <c r="T74" s="5"/>
      <c r="U74" s="5"/>
    </row>
    <row r="75" spans="1:21" ht="12.75">
      <c r="A75" s="5"/>
      <c r="B75" s="5"/>
      <c r="C75" s="5"/>
      <c r="D75" s="5"/>
      <c r="E75" s="5"/>
      <c r="F75" s="5"/>
      <c r="G75" s="5"/>
      <c r="H75" s="5"/>
      <c r="I75" s="5"/>
      <c r="J75" s="5"/>
      <c r="K75" s="5"/>
      <c r="L75" s="5"/>
      <c r="M75" s="5"/>
      <c r="N75" s="5"/>
      <c r="O75" s="5"/>
      <c r="P75" s="5"/>
      <c r="Q75" s="5"/>
      <c r="R75" s="5"/>
      <c r="S75" s="5"/>
      <c r="T75" s="5"/>
      <c r="U75" s="5"/>
    </row>
    <row r="76" spans="1:21" ht="12.75">
      <c r="A76" s="5"/>
      <c r="B76" s="5"/>
      <c r="C76" s="5"/>
      <c r="D76" s="5"/>
      <c r="E76" s="5"/>
      <c r="F76" s="5"/>
      <c r="G76" s="5"/>
      <c r="H76" s="5"/>
      <c r="I76" s="5"/>
      <c r="J76" s="5"/>
      <c r="K76" s="5"/>
      <c r="L76" s="5"/>
      <c r="M76" s="5"/>
      <c r="N76" s="5"/>
      <c r="O76" s="5"/>
      <c r="P76" s="5"/>
      <c r="Q76" s="5"/>
      <c r="R76" s="5"/>
      <c r="S76" s="5"/>
      <c r="T76" s="5"/>
      <c r="U76" s="5"/>
    </row>
  </sheetData>
  <sheetProtection/>
  <mergeCells count="1">
    <mergeCell ref="D59:E60"/>
  </mergeCells>
  <conditionalFormatting sqref="I9 I13 I17 I21 I25 I29 I33 I37 I42 I46 I50 I55 K11 K19 K27 K35 K40 K48 M15 M31 M44 O23 O52:O53">
    <cfRule type="expression" priority="1" dxfId="0" stopIfTrue="1">
      <formula>H9="as"</formula>
    </cfRule>
    <cfRule type="expression" priority="2" dxfId="0" stopIfTrue="1">
      <formula>H9="bs"</formula>
    </cfRule>
  </conditionalFormatting>
  <printOptions/>
  <pageMargins left="0.35433070866141736" right="0.35433070866141736" top="0.1968503937007874" bottom="0.1968503937007874" header="0" footer="0"/>
  <pageSetup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kasia</dc:creator>
  <cp:keywords/>
  <dc:description/>
  <cp:lastModifiedBy>kasia</cp:lastModifiedBy>
  <dcterms:created xsi:type="dcterms:W3CDTF">2013-11-26T13:14:08Z</dcterms:created>
  <dcterms:modified xsi:type="dcterms:W3CDTF">2013-11-26T13:15:09Z</dcterms:modified>
  <cp:category/>
  <cp:version/>
  <cp:contentType/>
  <cp:contentStatus/>
</cp:coreProperties>
</file>